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data\share\総務課\久保田宏之\入札関係\競争入札参加資格者関係\令和7・8年度\R7・8　入札参加資格申請（八代広域）作成中\R8追加申請\"/>
    </mc:Choice>
  </mc:AlternateContent>
  <xr:revisionPtr revIDLastSave="0" documentId="13_ncr:1_{924150AE-000C-440C-B4FE-E9A5BB609E0E}" xr6:coauthVersionLast="47" xr6:coauthVersionMax="47" xr10:uidLastSave="{00000000-0000-0000-0000-000000000000}"/>
  <bookViews>
    <workbookView xWindow="-120" yWindow="-120" windowWidth="20730" windowHeight="11040" tabRatio="805" firstSheet="11" activeTab="14" xr2:uid="{00000000-000D-0000-FFFF-FFFF00000000}"/>
  </bookViews>
  <sheets>
    <sheet name="■入力シート" sheetId="37" r:id="rId1"/>
    <sheet name="参照用シート" sheetId="2" state="hidden" r:id="rId2"/>
    <sheet name="リスト" sheetId="38" state="hidden" r:id="rId3"/>
    <sheet name="工事様式①申請書（印刷用）" sheetId="11" r:id="rId4"/>
    <sheet name="技術者一覧表" sheetId="32" r:id="rId5"/>
    <sheet name="使用人一覧表" sheetId="4" r:id="rId6"/>
    <sheet name="工事様式④-1主観点算定確認届" sheetId="33" state="hidden" r:id="rId7"/>
    <sheet name="工事様式④-2清掃美化活動への参加状況報告書" sheetId="34" state="hidden" r:id="rId8"/>
    <sheet name="工事様式④-3一級相当技術者一覧表（主観点算定用）" sheetId="36" state="hidden" r:id="rId9"/>
    <sheet name="様式①八代市電子入札システム利用届" sheetId="35" state="hidden" r:id="rId10"/>
    <sheet name="共通様式①委任状" sheetId="25" r:id="rId11"/>
    <sheet name="共通様式②使用印鑑届" sheetId="27" r:id="rId12"/>
    <sheet name="共通様式③市町村税等滞納有無調査承諾書" sheetId="28" r:id="rId13"/>
    <sheet name="共通様式④資本関係・人的関係に関する調書" sheetId="39" r:id="rId14"/>
    <sheet name="共通様式⑤誓約書" sheetId="40" r:id="rId15"/>
  </sheets>
  <definedNames>
    <definedName name="_xlnm._FilterDatabase" localSheetId="2" hidden="1">リスト!$A$1:$I$65</definedName>
    <definedName name="_xlnm._FilterDatabase" localSheetId="8" hidden="1">'工事様式④-3一級相当技術者一覧表（主観点算定用）'!$B$11:$B$50</definedName>
    <definedName name="_xlnm._FilterDatabase" localSheetId="1" hidden="1">参照用シート!$A$2:$M$4</definedName>
    <definedName name="_xlnm.Print_Area" localSheetId="0">■入力シート!$A$1:$AI$168</definedName>
    <definedName name="_xlnm.Print_Area" localSheetId="4">技術者一覧表!$A$1:$EE$104</definedName>
    <definedName name="_xlnm.Print_Area" localSheetId="10">共通様式①委任状!$A$1:$E$25</definedName>
    <definedName name="_xlnm.Print_Area" localSheetId="11">共通様式②使用印鑑届!$A$1:$E$21</definedName>
    <definedName name="_xlnm.Print_Area" localSheetId="12">共通様式③市町村税等滞納有無調査承諾書!$A$1:$E$21</definedName>
    <definedName name="_xlnm.Print_Area" localSheetId="13">共通様式④資本関係・人的関係に関する調書!$A$1:$G$48</definedName>
    <definedName name="_xlnm.Print_Area" localSheetId="14">共通様式⑤誓約書!$A$1:$E$14</definedName>
    <definedName name="_xlnm.Print_Area" localSheetId="3">'工事様式①申請書（印刷用）'!$A$2:$AE$36</definedName>
    <definedName name="_xlnm.Print_Area" localSheetId="6">'工事様式④-1主観点算定確認届'!$A$2:$F$25</definedName>
    <definedName name="_xlnm.Print_Area" localSheetId="7">'工事様式④-2清掃美化活動への参加状況報告書'!$A$1:$I$46</definedName>
    <definedName name="_xlnm.Print_Area" localSheetId="8">'工事様式④-3一級相当技術者一覧表（主観点算定用）'!$A$2:$G$70</definedName>
    <definedName name="_xlnm.Print_Area" localSheetId="1">参照用シート!$A$2:$N$4</definedName>
    <definedName name="_xlnm.Print_Area" localSheetId="5">使用人一覧表!$A$1:$E$102</definedName>
    <definedName name="_xlnm.Print_Titles" localSheetId="4">技術者一覧表!$A:$D,技術者一覧表!$2:$4</definedName>
    <definedName name="_xlnm.Print_Titles" localSheetId="8">'工事様式④-3一級相当技術者一覧表（主観点算定用）'!$3:$10</definedName>
    <definedName name="_xlnm.Print_Titles" localSheetId="5">使用人一覧表!$2:$2</definedName>
    <definedName name="とび内訳">リスト!$L$2:$L$5</definedName>
    <definedName name="許可区分">リスト!$I$2:$I$49</definedName>
    <definedName name="業種">リスト!$K$2:$K$30</definedName>
    <definedName name="月">リスト!$E$2:$E$13</definedName>
    <definedName name="元号">リスト!$C$2:$C$5</definedName>
    <definedName name="校区">リスト!$H$2:$H$22</definedName>
    <definedName name="市内市外">リスト!$A$2:$A$3</definedName>
    <definedName name="申請年">リスト!$D$26:$D$27</definedName>
    <definedName name="都道府県">リスト!$G$3:$G$49</definedName>
    <definedName name="日">リスト!$F$2:$F$32</definedName>
    <definedName name="年">リスト!$D$2:$D$65</definedName>
    <definedName name="本社支店">リスト!$B$2:$B$3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55" i="37" l="1"/>
  <c r="AO155" i="37"/>
  <c r="AN155" i="37"/>
  <c r="AK155" i="37"/>
  <c r="AK154" i="37"/>
  <c r="AM154" i="37" s="1"/>
  <c r="AF4" i="2" l="1"/>
  <c r="AF32" i="37" l="1"/>
  <c r="D18" i="28" l="1"/>
  <c r="D17" i="28" l="1"/>
  <c r="AJ51" i="37"/>
  <c r="AF81" i="37"/>
  <c r="D13" i="40" l="1"/>
  <c r="E9" i="39"/>
  <c r="AF128" i="37"/>
  <c r="AL128" i="37" s="1"/>
  <c r="AF132" i="37"/>
  <c r="AL132" i="37" s="1"/>
  <c r="AG48" i="37"/>
  <c r="AL48" i="37" s="1"/>
  <c r="E48" i="37" l="1"/>
  <c r="AF51" i="37" s="1"/>
  <c r="AL51" i="37" s="1"/>
  <c r="AQ4" i="2"/>
  <c r="AP4" i="2"/>
  <c r="AN4" i="2"/>
  <c r="AM4" i="2"/>
  <c r="AL4" i="2"/>
  <c r="AK4" i="2"/>
  <c r="AJ4" i="2"/>
  <c r="AI4" i="2"/>
  <c r="AO4" i="2"/>
  <c r="F22" i="11"/>
  <c r="B17" i="28" l="1"/>
  <c r="R4" i="2"/>
  <c r="D16" i="28"/>
  <c r="B16" i="28"/>
  <c r="P4" i="2"/>
  <c r="D15" i="28"/>
  <c r="B15" i="28"/>
  <c r="B18" i="28"/>
  <c r="X48" i="37"/>
  <c r="Q4" i="2"/>
  <c r="AF50" i="37"/>
  <c r="AL50" i="37" s="1"/>
  <c r="AF49" i="37"/>
  <c r="AL49" i="37" s="1"/>
  <c r="AM51" i="37" l="1"/>
  <c r="AF124" i="37" l="1"/>
  <c r="AL124" i="37" s="1"/>
  <c r="AG19" i="37"/>
  <c r="AO154" i="37"/>
  <c r="AO168" i="37"/>
  <c r="AN168" i="37"/>
  <c r="AO167" i="37"/>
  <c r="AN167" i="37"/>
  <c r="AO166" i="37"/>
  <c r="AN166" i="37"/>
  <c r="AO165" i="37"/>
  <c r="AN165" i="37"/>
  <c r="AO164" i="37"/>
  <c r="AN164" i="37"/>
  <c r="AO163" i="37"/>
  <c r="AN163" i="37"/>
  <c r="AO162" i="37"/>
  <c r="AN162" i="37"/>
  <c r="AO161" i="37"/>
  <c r="AN161" i="37"/>
  <c r="AO160" i="37"/>
  <c r="AN160" i="37"/>
  <c r="AO159" i="37"/>
  <c r="AN159" i="37"/>
  <c r="AO158" i="37"/>
  <c r="AN158" i="37"/>
  <c r="AO157" i="37"/>
  <c r="AN157" i="37"/>
  <c r="AO156" i="37"/>
  <c r="AN156" i="37"/>
  <c r="O156" i="37"/>
  <c r="AL156" i="37" s="1"/>
  <c r="O157" i="37"/>
  <c r="AL157" i="37" s="1"/>
  <c r="O158" i="37"/>
  <c r="AL158" i="37" s="1"/>
  <c r="O159" i="37"/>
  <c r="AL159" i="37" s="1"/>
  <c r="O160" i="37"/>
  <c r="AL160" i="37" s="1"/>
  <c r="O161" i="37"/>
  <c r="AL161" i="37" s="1"/>
  <c r="O162" i="37"/>
  <c r="AL162" i="37" s="1"/>
  <c r="O163" i="37"/>
  <c r="AL163" i="37" s="1"/>
  <c r="O164" i="37"/>
  <c r="AL164" i="37" s="1"/>
  <c r="O165" i="37"/>
  <c r="AL165" i="37" s="1"/>
  <c r="O166" i="37"/>
  <c r="AL166" i="37" s="1"/>
  <c r="O167" i="37"/>
  <c r="AL167" i="37" s="1"/>
  <c r="O168" i="37"/>
  <c r="AL168" i="37" s="1"/>
  <c r="O155" i="37"/>
  <c r="AL155" i="37" s="1"/>
  <c r="AK161" i="37"/>
  <c r="AM161" i="37" s="1"/>
  <c r="AK156" i="37"/>
  <c r="AM156" i="37" s="1"/>
  <c r="AK157" i="37"/>
  <c r="AM157" i="37" s="1"/>
  <c r="AK158" i="37"/>
  <c r="AM158" i="37" s="1"/>
  <c r="AK159" i="37"/>
  <c r="AM159" i="37" s="1"/>
  <c r="AK160" i="37"/>
  <c r="AM160" i="37" s="1"/>
  <c r="AK162" i="37"/>
  <c r="AM162" i="37" s="1"/>
  <c r="AK163" i="37"/>
  <c r="AM163" i="37" s="1"/>
  <c r="AK164" i="37"/>
  <c r="AM164" i="37" s="1"/>
  <c r="AK165" i="37"/>
  <c r="AM165" i="37" s="1"/>
  <c r="AK166" i="37"/>
  <c r="AM166" i="37" s="1"/>
  <c r="AK167" i="37"/>
  <c r="AM167" i="37" s="1"/>
  <c r="AK168" i="37"/>
  <c r="AM168" i="37" s="1"/>
  <c r="AF137" i="37"/>
  <c r="AF120" i="37"/>
  <c r="AL120" i="37" s="1"/>
  <c r="AF115" i="37"/>
  <c r="AL115" i="37" s="1"/>
  <c r="AF110" i="37"/>
  <c r="AL110" i="37" s="1"/>
  <c r="AF109" i="37"/>
  <c r="AL109" i="37" s="1"/>
  <c r="AF105" i="37"/>
  <c r="AL105" i="37" s="1"/>
  <c r="AF101" i="37"/>
  <c r="AL101" i="37" s="1"/>
  <c r="AF93" i="37"/>
  <c r="AL93" i="37" s="1"/>
  <c r="AF97" i="37"/>
  <c r="AL97" i="37" s="1"/>
  <c r="AF89" i="37"/>
  <c r="AL89" i="37" s="1"/>
  <c r="AF85" i="37"/>
  <c r="AL85" i="37" s="1"/>
  <c r="AL81" i="37"/>
  <c r="AF76" i="37"/>
  <c r="AL76" i="37" s="1"/>
  <c r="AF67" i="37"/>
  <c r="AL67" i="37" s="1"/>
  <c r="AF66" i="37"/>
  <c r="AL66" i="37" s="1"/>
  <c r="AF62" i="37"/>
  <c r="AL62" i="37" s="1"/>
  <c r="AF58" i="37"/>
  <c r="AL58" i="37" s="1"/>
  <c r="AF54" i="37"/>
  <c r="AL54" i="37" s="1"/>
  <c r="AF45" i="37"/>
  <c r="AL45" i="37" s="1"/>
  <c r="AF42" i="37"/>
  <c r="AL42" i="37" s="1"/>
  <c r="AF38" i="37"/>
  <c r="AL38" i="37" s="1"/>
  <c r="AL32" i="37"/>
  <c r="AF29" i="37"/>
  <c r="AL29" i="37" s="1"/>
  <c r="AF26" i="37"/>
  <c r="AL26" i="37" s="1"/>
  <c r="AF20" i="37"/>
  <c r="AL20" i="37" s="1"/>
  <c r="AF17" i="37"/>
  <c r="AL17" i="37" s="1"/>
  <c r="A9" i="40" l="1"/>
  <c r="F4" i="39"/>
  <c r="E4" i="28"/>
  <c r="E4" i="27"/>
  <c r="E4" i="25"/>
  <c r="C8" i="11"/>
  <c r="AF19" i="37"/>
  <c r="AL136" i="37" l="1"/>
  <c r="AL123" i="37"/>
  <c r="AL131" i="37"/>
  <c r="AL127" i="37"/>
  <c r="AL118" i="37"/>
  <c r="AL114" i="37"/>
  <c r="I4" i="2"/>
  <c r="Z4" i="2" l="1"/>
  <c r="G2" i="35" l="1"/>
  <c r="G3" i="34"/>
  <c r="F5" i="33"/>
  <c r="AD4" i="2" l="1"/>
  <c r="GH4" i="2" l="1"/>
  <c r="GI4" i="2"/>
  <c r="W6" i="11" s="1"/>
  <c r="Y4" i="2"/>
  <c r="X4" i="2"/>
  <c r="W4" i="2"/>
  <c r="D12" i="40"/>
  <c r="D11" i="40"/>
  <c r="BE4" i="2"/>
  <c r="BT4" i="2"/>
  <c r="BS4" i="2"/>
  <c r="BR4" i="2"/>
  <c r="BQ4" i="2"/>
  <c r="BP4" i="2"/>
  <c r="BO4" i="2"/>
  <c r="BN4" i="2"/>
  <c r="BM4" i="2"/>
  <c r="BL4" i="2"/>
  <c r="BK4" i="2"/>
  <c r="BJ4" i="2"/>
  <c r="BI4" i="2"/>
  <c r="BH4" i="2"/>
  <c r="BG4" i="2"/>
  <c r="BF4" i="2"/>
  <c r="BD4" i="2"/>
  <c r="BC4" i="2"/>
  <c r="BB4" i="2"/>
  <c r="BA4" i="2"/>
  <c r="AZ4" i="2"/>
  <c r="AY4" i="2"/>
  <c r="AX4" i="2"/>
  <c r="AW4" i="2"/>
  <c r="AV4" i="2"/>
  <c r="AU4" i="2"/>
  <c r="AT4" i="2"/>
  <c r="AS4" i="2"/>
  <c r="AR4" i="2"/>
  <c r="E7" i="39"/>
  <c r="E8" i="39"/>
  <c r="D9" i="25"/>
  <c r="E10" i="25"/>
  <c r="D10" i="25"/>
  <c r="GF4" i="2"/>
  <c r="AE32" i="11" s="1"/>
  <c r="GE4" i="2"/>
  <c r="AE31" i="11" s="1"/>
  <c r="GD4" i="2"/>
  <c r="AE30" i="11" s="1"/>
  <c r="GC4" i="2"/>
  <c r="AE29" i="11" s="1"/>
  <c r="AH4" i="2"/>
  <c r="F24" i="11" s="1"/>
  <c r="AG4" i="2"/>
  <c r="F23" i="11" s="1"/>
  <c r="AE4" i="2"/>
  <c r="AC4" i="2"/>
  <c r="F18" i="11" s="1"/>
  <c r="B6" i="32"/>
  <c r="AB4" i="2"/>
  <c r="F6" i="36" s="1"/>
  <c r="AA4" i="2"/>
  <c r="F14" i="11"/>
  <c r="GG4" i="2"/>
  <c r="X36" i="11" s="1"/>
  <c r="GB4" i="2"/>
  <c r="AD32" i="11" s="1"/>
  <c r="GA4" i="2"/>
  <c r="AD31" i="11" s="1"/>
  <c r="FZ4" i="2"/>
  <c r="AD30" i="11" s="1"/>
  <c r="FY4" i="2"/>
  <c r="AD29" i="11" s="1"/>
  <c r="FX4" i="2"/>
  <c r="AC32" i="11" s="1"/>
  <c r="FW4" i="2"/>
  <c r="AC31" i="11" s="1"/>
  <c r="FV4" i="2"/>
  <c r="AC30" i="11" s="1"/>
  <c r="FU4" i="2"/>
  <c r="AC29" i="11" s="1"/>
  <c r="FT4" i="2"/>
  <c r="AB32" i="11" s="1"/>
  <c r="FS4" i="2"/>
  <c r="AB31" i="11" s="1"/>
  <c r="FR4" i="2"/>
  <c r="AB30" i="11" s="1"/>
  <c r="FQ4" i="2"/>
  <c r="AB29" i="11" s="1"/>
  <c r="FP4" i="2"/>
  <c r="AA32" i="11" s="1"/>
  <c r="FO4" i="2"/>
  <c r="AA31" i="11" s="1"/>
  <c r="FN4" i="2"/>
  <c r="AA30" i="11" s="1"/>
  <c r="FM4" i="2"/>
  <c r="AA29" i="11" s="1"/>
  <c r="FL4" i="2"/>
  <c r="Z32" i="11" s="1"/>
  <c r="FK4" i="2"/>
  <c r="Z31" i="11" s="1"/>
  <c r="FJ4" i="2"/>
  <c r="Z30" i="11" s="1"/>
  <c r="FI4" i="2"/>
  <c r="Z29" i="11" s="1"/>
  <c r="FH4" i="2"/>
  <c r="Y32" i="11" s="1"/>
  <c r="FG4" i="2"/>
  <c r="Y31" i="11" s="1"/>
  <c r="FF4" i="2"/>
  <c r="Y30" i="11" s="1"/>
  <c r="FE4" i="2"/>
  <c r="Y29" i="11" s="1"/>
  <c r="FD4" i="2"/>
  <c r="X32" i="11" s="1"/>
  <c r="FC4" i="2"/>
  <c r="X31" i="11" s="1"/>
  <c r="FB4" i="2"/>
  <c r="X30" i="11" s="1"/>
  <c r="FA4" i="2"/>
  <c r="X29" i="11" s="1"/>
  <c r="EZ4" i="2"/>
  <c r="W32" i="11" s="1"/>
  <c r="EY4" i="2"/>
  <c r="W31" i="11" s="1"/>
  <c r="EX4" i="2"/>
  <c r="W30" i="11" s="1"/>
  <c r="EW4" i="2"/>
  <c r="W29" i="11" s="1"/>
  <c r="EV4" i="2"/>
  <c r="V32" i="11" s="1"/>
  <c r="EU4" i="2"/>
  <c r="V31" i="11" s="1"/>
  <c r="ET4" i="2"/>
  <c r="V30" i="11" s="1"/>
  <c r="ES4" i="2"/>
  <c r="V29" i="11" s="1"/>
  <c r="ER4" i="2"/>
  <c r="U32" i="11" s="1"/>
  <c r="EQ4" i="2"/>
  <c r="U31" i="11" s="1"/>
  <c r="EP4" i="2"/>
  <c r="U30" i="11" s="1"/>
  <c r="EO4" i="2"/>
  <c r="U29" i="11" s="1"/>
  <c r="EN4" i="2"/>
  <c r="T32" i="11" s="1"/>
  <c r="EM4" i="2"/>
  <c r="T31" i="11" s="1"/>
  <c r="EL4" i="2"/>
  <c r="T30" i="11" s="1"/>
  <c r="EK4" i="2"/>
  <c r="T29" i="11" s="1"/>
  <c r="EJ4" i="2"/>
  <c r="S32" i="11" s="1"/>
  <c r="EI4" i="2"/>
  <c r="S31" i="11" s="1"/>
  <c r="EH4" i="2"/>
  <c r="S30" i="11" s="1"/>
  <c r="EG4" i="2"/>
  <c r="S29" i="11" s="1"/>
  <c r="EF4" i="2"/>
  <c r="R32" i="11" s="1"/>
  <c r="EE4" i="2"/>
  <c r="R31" i="11" s="1"/>
  <c r="ED4" i="2"/>
  <c r="R30" i="11" s="1"/>
  <c r="EC4" i="2"/>
  <c r="R29" i="11" s="1"/>
  <c r="EB4" i="2"/>
  <c r="Q32" i="11" s="1"/>
  <c r="DZ4" i="2"/>
  <c r="CD6" i="33" s="1"/>
  <c r="EA4" i="2"/>
  <c r="Q31" i="11" s="1"/>
  <c r="DY4" i="2"/>
  <c r="Q29" i="11" s="1"/>
  <c r="DU4" i="2"/>
  <c r="P29" i="11" s="1"/>
  <c r="DX4" i="2"/>
  <c r="P32" i="11" s="1"/>
  <c r="DW4" i="2"/>
  <c r="P31" i="11" s="1"/>
  <c r="DV4" i="2"/>
  <c r="P30" i="11" s="1"/>
  <c r="DT4" i="2"/>
  <c r="O32" i="11" s="1"/>
  <c r="DS4" i="2"/>
  <c r="O31" i="11" s="1"/>
  <c r="DR4" i="2"/>
  <c r="O30" i="11" s="1"/>
  <c r="DQ4" i="2"/>
  <c r="O29" i="11" s="1"/>
  <c r="DP4" i="2"/>
  <c r="N32" i="11" s="1"/>
  <c r="DO4" i="2"/>
  <c r="N31" i="11" s="1"/>
  <c r="DN4" i="2"/>
  <c r="N30" i="11" s="1"/>
  <c r="DM4" i="2"/>
  <c r="N29" i="11" s="1"/>
  <c r="DL4" i="2"/>
  <c r="M32" i="11" s="1"/>
  <c r="DK4" i="2"/>
  <c r="M31" i="11" s="1"/>
  <c r="DJ4" i="2"/>
  <c r="M30" i="11" s="1"/>
  <c r="DI4" i="2"/>
  <c r="M29" i="11" s="1"/>
  <c r="DH4" i="2"/>
  <c r="L32" i="11" s="1"/>
  <c r="DG4" i="2"/>
  <c r="L31" i="11" s="1"/>
  <c r="DF4" i="2"/>
  <c r="L30" i="11" s="1"/>
  <c r="DE4" i="2"/>
  <c r="L29" i="11" s="1"/>
  <c r="DD4" i="2"/>
  <c r="K32" i="11" s="1"/>
  <c r="DC4" i="2"/>
  <c r="K31" i="11" s="1"/>
  <c r="DB4" i="2"/>
  <c r="K30" i="11" s="1"/>
  <c r="DA4" i="2"/>
  <c r="K29" i="11" s="1"/>
  <c r="CZ4" i="2"/>
  <c r="J32" i="11" s="1"/>
  <c r="CY4" i="2"/>
  <c r="J31" i="11" s="1"/>
  <c r="CX4" i="2"/>
  <c r="J30" i="11" s="1"/>
  <c r="CW4" i="2"/>
  <c r="J29" i="11" s="1"/>
  <c r="CV4" i="2"/>
  <c r="I32" i="11" s="1"/>
  <c r="CU4" i="2"/>
  <c r="I31" i="11" s="1"/>
  <c r="CT4" i="2"/>
  <c r="I30" i="11" s="1"/>
  <c r="CS4" i="2"/>
  <c r="I29" i="11" s="1"/>
  <c r="CR4" i="2"/>
  <c r="H32" i="11" s="1"/>
  <c r="CQ4" i="2"/>
  <c r="H31" i="11" s="1"/>
  <c r="CP4" i="2"/>
  <c r="H30" i="11" s="1"/>
  <c r="CO4" i="2"/>
  <c r="H29" i="11" s="1"/>
  <c r="CN4" i="2"/>
  <c r="G32" i="11" s="1"/>
  <c r="CM4" i="2"/>
  <c r="G31" i="11" s="1"/>
  <c r="CL4" i="2"/>
  <c r="G30" i="11" s="1"/>
  <c r="CK4" i="2"/>
  <c r="G29" i="11" s="1"/>
  <c r="CJ4" i="2"/>
  <c r="F32" i="11" s="1"/>
  <c r="CI4" i="2"/>
  <c r="F31" i="11" s="1"/>
  <c r="CH4" i="2"/>
  <c r="F30" i="11" s="1"/>
  <c r="CG4" i="2"/>
  <c r="F29" i="11" s="1"/>
  <c r="CC4" i="2"/>
  <c r="E29" i="11" s="1"/>
  <c r="CD4" i="2"/>
  <c r="E30" i="11" s="1"/>
  <c r="CE4" i="2"/>
  <c r="E31" i="11" s="1"/>
  <c r="CF4" i="2"/>
  <c r="E32" i="11" s="1"/>
  <c r="BY4" i="2"/>
  <c r="D29" i="11" s="1"/>
  <c r="BZ4" i="2"/>
  <c r="D30" i="11" s="1"/>
  <c r="CA4" i="2"/>
  <c r="D31" i="11" s="1"/>
  <c r="CB4" i="2"/>
  <c r="D32" i="11" s="1"/>
  <c r="BX4" i="2"/>
  <c r="C32" i="11" s="1"/>
  <c r="BW4" i="2"/>
  <c r="Y6" i="33" s="1"/>
  <c r="BV4" i="2"/>
  <c r="X6" i="33" s="1"/>
  <c r="BU4" i="2"/>
  <c r="C29" i="11" s="1"/>
  <c r="V4" i="2"/>
  <c r="U4" i="2"/>
  <c r="T4" i="2"/>
  <c r="S4" i="2"/>
  <c r="N4" i="2"/>
  <c r="M4" i="2"/>
  <c r="L4" i="2"/>
  <c r="K4" i="2"/>
  <c r="J4" i="2"/>
  <c r="C4" i="2"/>
  <c r="W8" i="11" s="1"/>
  <c r="H4" i="2"/>
  <c r="G4" i="2"/>
  <c r="Z9" i="11" s="1"/>
  <c r="E4" i="2"/>
  <c r="X9" i="11" s="1"/>
  <c r="B4" i="2"/>
  <c r="A31" i="11" s="1"/>
  <c r="B201" i="36"/>
  <c r="B200" i="36"/>
  <c r="B199" i="36"/>
  <c r="B198" i="36"/>
  <c r="B197" i="36"/>
  <c r="B196" i="36"/>
  <c r="B195" i="36"/>
  <c r="B194" i="36"/>
  <c r="B193" i="36"/>
  <c r="B192" i="36"/>
  <c r="B191" i="36"/>
  <c r="B190" i="36"/>
  <c r="B189" i="36"/>
  <c r="B188" i="36"/>
  <c r="B187" i="36"/>
  <c r="B186" i="36"/>
  <c r="B185" i="36"/>
  <c r="B184" i="36"/>
  <c r="B183" i="36"/>
  <c r="B182" i="36"/>
  <c r="B181" i="36"/>
  <c r="B180" i="36"/>
  <c r="B179" i="36"/>
  <c r="B178" i="36"/>
  <c r="B177" i="36"/>
  <c r="B176" i="36"/>
  <c r="B175" i="36"/>
  <c r="B174" i="36"/>
  <c r="B173" i="36"/>
  <c r="B172" i="36"/>
  <c r="B171" i="36"/>
  <c r="B170" i="36"/>
  <c r="B169" i="36"/>
  <c r="B168" i="36"/>
  <c r="B167" i="36"/>
  <c r="B166" i="36"/>
  <c r="B165" i="36"/>
  <c r="B164" i="36"/>
  <c r="B163" i="36"/>
  <c r="B162" i="36"/>
  <c r="B161" i="36"/>
  <c r="B160" i="36"/>
  <c r="B159" i="36"/>
  <c r="B158" i="36"/>
  <c r="B157" i="36"/>
  <c r="B156" i="36"/>
  <c r="B155" i="36"/>
  <c r="B154" i="36"/>
  <c r="B153" i="36"/>
  <c r="B152" i="36"/>
  <c r="B151" i="36"/>
  <c r="B150" i="36"/>
  <c r="B149" i="36"/>
  <c r="B148" i="36"/>
  <c r="B147" i="36"/>
  <c r="B146" i="36"/>
  <c r="B145" i="36"/>
  <c r="B144" i="36"/>
  <c r="B143" i="36"/>
  <c r="B142" i="36"/>
  <c r="B141" i="36"/>
  <c r="B140" i="36"/>
  <c r="B139" i="36"/>
  <c r="B138" i="36"/>
  <c r="B137" i="36"/>
  <c r="B136" i="36"/>
  <c r="B135" i="36"/>
  <c r="B134" i="36"/>
  <c r="B133" i="36"/>
  <c r="B132" i="36"/>
  <c r="B131" i="36"/>
  <c r="B130" i="36"/>
  <c r="B129" i="36"/>
  <c r="B128" i="36"/>
  <c r="B127" i="36"/>
  <c r="B126" i="36"/>
  <c r="B125" i="36"/>
  <c r="B124" i="36"/>
  <c r="B123" i="36"/>
  <c r="B122" i="36"/>
  <c r="B121" i="36"/>
  <c r="B120" i="36"/>
  <c r="B119" i="36"/>
  <c r="B118" i="36"/>
  <c r="B117" i="36"/>
  <c r="B116" i="36"/>
  <c r="B115" i="36"/>
  <c r="B114" i="36"/>
  <c r="B113" i="36"/>
  <c r="B112" i="36"/>
  <c r="B111" i="36"/>
  <c r="B110" i="36"/>
  <c r="B109" i="36"/>
  <c r="B108" i="36"/>
  <c r="B107" i="36"/>
  <c r="B106" i="36"/>
  <c r="B105" i="36"/>
  <c r="B104" i="36"/>
  <c r="B103" i="36"/>
  <c r="G100" i="36"/>
  <c r="ES6" i="33" s="1"/>
  <c r="F100" i="36"/>
  <c r="ER6" i="33" s="1"/>
  <c r="E100" i="36"/>
  <c r="EQ6" i="33" s="1"/>
  <c r="D100" i="36"/>
  <c r="EP6" i="33" s="1"/>
  <c r="C100" i="36"/>
  <c r="EO6" i="33" s="1"/>
  <c r="G4" i="36"/>
  <c r="EN6" i="33"/>
  <c r="EM6" i="33"/>
  <c r="EL6" i="33"/>
  <c r="EK6" i="33"/>
  <c r="C3" i="4"/>
  <c r="C4"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101" i="4"/>
  <c r="C10" i="32"/>
  <c r="C6" i="32"/>
  <c r="C7" i="32"/>
  <c r="C8" i="32"/>
  <c r="C9" i="32"/>
  <c r="EJ6" i="33"/>
  <c r="EI6" i="33"/>
  <c r="EH6" i="33"/>
  <c r="EG6" i="33"/>
  <c r="EF6" i="33"/>
  <c r="EE6" i="33"/>
  <c r="ED6" i="33"/>
  <c r="Z6" i="33"/>
  <c r="AA6" i="33"/>
  <c r="AB6" i="33"/>
  <c r="AD6" i="33"/>
  <c r="AE6" i="33"/>
  <c r="AF6" i="33"/>
  <c r="AG6" i="33"/>
  <c r="AH6" i="33"/>
  <c r="AI6" i="33"/>
  <c r="AJ6" i="33"/>
  <c r="AK6" i="33"/>
  <c r="AL6" i="33"/>
  <c r="AM6" i="33"/>
  <c r="AN6" i="33"/>
  <c r="AO6" i="33"/>
  <c r="AP6" i="33"/>
  <c r="AQ6" i="33"/>
  <c r="AR6" i="33"/>
  <c r="AS6" i="33"/>
  <c r="AT6" i="33"/>
  <c r="AU6" i="33"/>
  <c r="AV6" i="33"/>
  <c r="AW6" i="33"/>
  <c r="AX6" i="33"/>
  <c r="AY6" i="33"/>
  <c r="AZ6" i="33"/>
  <c r="BA6" i="33"/>
  <c r="BB6" i="33"/>
  <c r="BC6" i="33"/>
  <c r="BD6" i="33"/>
  <c r="BE6" i="33"/>
  <c r="BF6" i="33"/>
  <c r="BG6" i="33"/>
  <c r="BH6" i="33"/>
  <c r="BI6" i="33"/>
  <c r="BJ6" i="33"/>
  <c r="BK6" i="33"/>
  <c r="BL6" i="33"/>
  <c r="BM6" i="33"/>
  <c r="BN6" i="33"/>
  <c r="BO6" i="33"/>
  <c r="BP6" i="33"/>
  <c r="BQ6" i="33"/>
  <c r="BR6" i="33"/>
  <c r="BS6" i="33"/>
  <c r="BT6" i="33"/>
  <c r="BU6" i="33"/>
  <c r="BV6" i="33"/>
  <c r="BW6" i="33"/>
  <c r="BX6" i="33"/>
  <c r="BY6" i="33"/>
  <c r="BZ6" i="33"/>
  <c r="CB6" i="33"/>
  <c r="CC6" i="33"/>
  <c r="CE6" i="33"/>
  <c r="CF6" i="33"/>
  <c r="CH6" i="33"/>
  <c r="CI6" i="33"/>
  <c r="CJ6" i="33"/>
  <c r="CL6" i="33"/>
  <c r="CM6" i="33"/>
  <c r="CN6" i="33"/>
  <c r="CO6" i="33"/>
  <c r="CP6" i="33"/>
  <c r="CQ6" i="33"/>
  <c r="CR6" i="33"/>
  <c r="CS6" i="33"/>
  <c r="CT6" i="33"/>
  <c r="CU6" i="33"/>
  <c r="CV6" i="33"/>
  <c r="CW6" i="33"/>
  <c r="CX6" i="33"/>
  <c r="CY6" i="33"/>
  <c r="CZ6" i="33"/>
  <c r="DA6" i="33"/>
  <c r="DB6" i="33"/>
  <c r="DC6" i="33"/>
  <c r="DD6" i="33"/>
  <c r="DE6" i="33"/>
  <c r="DF6" i="33"/>
  <c r="DG6" i="33"/>
  <c r="DH6" i="33"/>
  <c r="DI6" i="33"/>
  <c r="DJ6" i="33"/>
  <c r="DK6" i="33"/>
  <c r="DL6" i="33"/>
  <c r="DM6" i="33"/>
  <c r="DN6" i="33"/>
  <c r="DO6" i="33"/>
  <c r="DP6" i="33"/>
  <c r="DQ6" i="33"/>
  <c r="DR6" i="33"/>
  <c r="DS6" i="33"/>
  <c r="DT6" i="33"/>
  <c r="DU6" i="33"/>
  <c r="DV6" i="33"/>
  <c r="DW6" i="33"/>
  <c r="DX6" i="33"/>
  <c r="DY6" i="33"/>
  <c r="DZ6" i="33"/>
  <c r="EA6" i="33"/>
  <c r="EB6" i="33"/>
  <c r="EC6" i="33"/>
  <c r="A7" i="4"/>
  <c r="C102" i="4"/>
  <c r="B102" i="4"/>
  <c r="A102" i="4"/>
  <c r="B101" i="4"/>
  <c r="A101" i="4"/>
  <c r="B100" i="4"/>
  <c r="A100" i="4"/>
  <c r="B99" i="4"/>
  <c r="A99" i="4"/>
  <c r="B98" i="4"/>
  <c r="A98" i="4"/>
  <c r="B97" i="4"/>
  <c r="A97" i="4"/>
  <c r="B96" i="4"/>
  <c r="A96" i="4"/>
  <c r="B95" i="4"/>
  <c r="A95" i="4"/>
  <c r="B94" i="4"/>
  <c r="A94" i="4"/>
  <c r="B93" i="4"/>
  <c r="A93" i="4"/>
  <c r="B92" i="4"/>
  <c r="A92" i="4"/>
  <c r="B91" i="4"/>
  <c r="A91" i="4"/>
  <c r="B90" i="4"/>
  <c r="A90" i="4"/>
  <c r="B89" i="4"/>
  <c r="A89" i="4"/>
  <c r="B88" i="4"/>
  <c r="A88" i="4"/>
  <c r="B87" i="4"/>
  <c r="A87" i="4"/>
  <c r="B86" i="4"/>
  <c r="A86" i="4"/>
  <c r="B85" i="4"/>
  <c r="A85" i="4"/>
  <c r="B84" i="4"/>
  <c r="A84" i="4"/>
  <c r="B83" i="4"/>
  <c r="A83" i="4"/>
  <c r="B82" i="4"/>
  <c r="A82" i="4"/>
  <c r="B81" i="4"/>
  <c r="A81" i="4"/>
  <c r="B80" i="4"/>
  <c r="A80" i="4"/>
  <c r="B79" i="4"/>
  <c r="A79" i="4"/>
  <c r="B78" i="4"/>
  <c r="A78" i="4"/>
  <c r="B77" i="4"/>
  <c r="A77" i="4"/>
  <c r="B76" i="4"/>
  <c r="A76" i="4"/>
  <c r="B75" i="4"/>
  <c r="A75" i="4"/>
  <c r="B74" i="4"/>
  <c r="A74" i="4"/>
  <c r="B73" i="4"/>
  <c r="A73" i="4"/>
  <c r="B72" i="4"/>
  <c r="A72" i="4"/>
  <c r="B71" i="4"/>
  <c r="A71" i="4"/>
  <c r="B70" i="4"/>
  <c r="A70" i="4"/>
  <c r="B69" i="4"/>
  <c r="A69" i="4"/>
  <c r="B68" i="4"/>
  <c r="A68" i="4"/>
  <c r="B67" i="4"/>
  <c r="A67" i="4"/>
  <c r="B66" i="4"/>
  <c r="A66" i="4"/>
  <c r="B65" i="4"/>
  <c r="A65" i="4"/>
  <c r="B64" i="4"/>
  <c r="A64" i="4"/>
  <c r="B63" i="4"/>
  <c r="A63" i="4"/>
  <c r="B62" i="4"/>
  <c r="A62" i="4"/>
  <c r="B61" i="4"/>
  <c r="A61" i="4"/>
  <c r="B60" i="4"/>
  <c r="A60" i="4"/>
  <c r="B59" i="4"/>
  <c r="A59" i="4"/>
  <c r="B58" i="4"/>
  <c r="A58" i="4"/>
  <c r="B57" i="4"/>
  <c r="A57" i="4"/>
  <c r="B56" i="4"/>
  <c r="A56" i="4"/>
  <c r="B55" i="4"/>
  <c r="A55" i="4"/>
  <c r="B54" i="4"/>
  <c r="A54" i="4"/>
  <c r="B53" i="4"/>
  <c r="A53" i="4"/>
  <c r="B52" i="4"/>
  <c r="A52" i="4"/>
  <c r="B51" i="4"/>
  <c r="A51" i="4"/>
  <c r="B50" i="4"/>
  <c r="A50" i="4"/>
  <c r="B49" i="4"/>
  <c r="A49" i="4"/>
  <c r="B48" i="4"/>
  <c r="A48" i="4"/>
  <c r="B47" i="4"/>
  <c r="A47" i="4"/>
  <c r="B46" i="4"/>
  <c r="A46" i="4"/>
  <c r="B45" i="4"/>
  <c r="A45" i="4"/>
  <c r="B44" i="4"/>
  <c r="A44" i="4"/>
  <c r="B43" i="4"/>
  <c r="A43" i="4"/>
  <c r="B42" i="4"/>
  <c r="A42" i="4"/>
  <c r="B41" i="4"/>
  <c r="A41" i="4"/>
  <c r="B40" i="4"/>
  <c r="A40" i="4"/>
  <c r="B39" i="4"/>
  <c r="A39" i="4"/>
  <c r="B38" i="4"/>
  <c r="A38" i="4"/>
  <c r="B37" i="4"/>
  <c r="A37" i="4"/>
  <c r="B36" i="4"/>
  <c r="A36" i="4"/>
  <c r="B35" i="4"/>
  <c r="A35" i="4"/>
  <c r="B34" i="4"/>
  <c r="A34" i="4"/>
  <c r="B33" i="4"/>
  <c r="A33" i="4"/>
  <c r="B32" i="4"/>
  <c r="A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B15" i="4"/>
  <c r="A15" i="4"/>
  <c r="B14" i="4"/>
  <c r="A14" i="4"/>
  <c r="B13" i="4"/>
  <c r="A13" i="4"/>
  <c r="B12" i="4"/>
  <c r="A12" i="4"/>
  <c r="A5" i="4"/>
  <c r="B5" i="4"/>
  <c r="A6" i="4"/>
  <c r="B6" i="4"/>
  <c r="B7" i="4"/>
  <c r="A8" i="4"/>
  <c r="B8" i="4"/>
  <c r="A9" i="4"/>
  <c r="B9" i="4"/>
  <c r="A10" i="4"/>
  <c r="B10" i="4"/>
  <c r="C104" i="32"/>
  <c r="B104" i="32"/>
  <c r="A104" i="32"/>
  <c r="C103" i="32"/>
  <c r="B103" i="32"/>
  <c r="A103" i="32"/>
  <c r="C102" i="32"/>
  <c r="B102" i="32"/>
  <c r="A102" i="32"/>
  <c r="C101" i="32"/>
  <c r="B101" i="32"/>
  <c r="A101" i="32"/>
  <c r="C100" i="32"/>
  <c r="B100" i="32"/>
  <c r="A100" i="32"/>
  <c r="C99" i="32"/>
  <c r="B99" i="32"/>
  <c r="A99" i="32"/>
  <c r="C98" i="32"/>
  <c r="B98" i="32"/>
  <c r="A98" i="32"/>
  <c r="C97" i="32"/>
  <c r="B97" i="32"/>
  <c r="A97" i="32"/>
  <c r="C96" i="32"/>
  <c r="B96" i="32"/>
  <c r="A96" i="32"/>
  <c r="C95" i="32"/>
  <c r="B95" i="32"/>
  <c r="A95" i="32"/>
  <c r="C94" i="32"/>
  <c r="B94" i="32"/>
  <c r="A94" i="32"/>
  <c r="C93" i="32"/>
  <c r="B93" i="32"/>
  <c r="A93" i="32"/>
  <c r="C92" i="32"/>
  <c r="B92" i="32"/>
  <c r="A92" i="32"/>
  <c r="C91" i="32"/>
  <c r="B91" i="32"/>
  <c r="A91" i="32"/>
  <c r="C90" i="32"/>
  <c r="B90" i="32"/>
  <c r="A90" i="32"/>
  <c r="C89" i="32"/>
  <c r="B89" i="32"/>
  <c r="A89" i="32"/>
  <c r="C88" i="32"/>
  <c r="B88" i="32"/>
  <c r="A88" i="32"/>
  <c r="C87" i="32"/>
  <c r="B87" i="32"/>
  <c r="A87" i="32"/>
  <c r="C86" i="32"/>
  <c r="B86" i="32"/>
  <c r="A86" i="32"/>
  <c r="C85" i="32"/>
  <c r="B85" i="32"/>
  <c r="A85" i="32"/>
  <c r="C84" i="32"/>
  <c r="B84" i="32"/>
  <c r="A84" i="32"/>
  <c r="C83" i="32"/>
  <c r="B83" i="32"/>
  <c r="A83" i="32"/>
  <c r="C82" i="32"/>
  <c r="B82" i="32"/>
  <c r="A82" i="32"/>
  <c r="C81" i="32"/>
  <c r="B81" i="32"/>
  <c r="A81" i="32"/>
  <c r="C80" i="32"/>
  <c r="B80" i="32"/>
  <c r="A80" i="32"/>
  <c r="C79" i="32"/>
  <c r="B79" i="32"/>
  <c r="A79" i="32"/>
  <c r="C78" i="32"/>
  <c r="B78" i="32"/>
  <c r="A78" i="32"/>
  <c r="C77" i="32"/>
  <c r="B77" i="32"/>
  <c r="A77" i="32"/>
  <c r="C76" i="32"/>
  <c r="B76" i="32"/>
  <c r="A76" i="32"/>
  <c r="C75" i="32"/>
  <c r="B75" i="32"/>
  <c r="A75" i="32"/>
  <c r="C74" i="32"/>
  <c r="B74" i="32"/>
  <c r="A74" i="32"/>
  <c r="C73" i="32"/>
  <c r="B73" i="32"/>
  <c r="A73" i="32"/>
  <c r="C72" i="32"/>
  <c r="B72" i="32"/>
  <c r="A72" i="32"/>
  <c r="C71" i="32"/>
  <c r="B71" i="32"/>
  <c r="A71" i="32"/>
  <c r="C70" i="32"/>
  <c r="B70" i="32"/>
  <c r="A70" i="32"/>
  <c r="C69" i="32"/>
  <c r="B69" i="32"/>
  <c r="A69" i="32"/>
  <c r="C68" i="32"/>
  <c r="B68" i="32"/>
  <c r="A68" i="32"/>
  <c r="C67" i="32"/>
  <c r="B67" i="32"/>
  <c r="A67" i="32"/>
  <c r="C66" i="32"/>
  <c r="B66" i="32"/>
  <c r="A66" i="32"/>
  <c r="C65" i="32"/>
  <c r="B65" i="32"/>
  <c r="A65" i="32"/>
  <c r="C64" i="32"/>
  <c r="B64" i="32"/>
  <c r="A64" i="32"/>
  <c r="C63" i="32"/>
  <c r="B63" i="32"/>
  <c r="A63" i="32"/>
  <c r="C62" i="32"/>
  <c r="B62" i="32"/>
  <c r="A62" i="32"/>
  <c r="C61" i="32"/>
  <c r="B61" i="32"/>
  <c r="A61" i="32"/>
  <c r="C60" i="32"/>
  <c r="B60" i="32"/>
  <c r="A60" i="32"/>
  <c r="C59" i="32"/>
  <c r="B59" i="32"/>
  <c r="A59" i="32"/>
  <c r="C58" i="32"/>
  <c r="B58" i="32"/>
  <c r="A58" i="32"/>
  <c r="C57" i="32"/>
  <c r="B57" i="32"/>
  <c r="A57" i="32"/>
  <c r="C56" i="32"/>
  <c r="B56" i="32"/>
  <c r="A56" i="32"/>
  <c r="C55" i="32"/>
  <c r="B55" i="32"/>
  <c r="A55" i="32"/>
  <c r="C54" i="32"/>
  <c r="B54" i="32"/>
  <c r="A54" i="32"/>
  <c r="C53" i="32"/>
  <c r="B53" i="32"/>
  <c r="A53" i="32"/>
  <c r="C52" i="32"/>
  <c r="B52" i="32"/>
  <c r="A52" i="32"/>
  <c r="C51" i="32"/>
  <c r="B51" i="32"/>
  <c r="A51" i="32"/>
  <c r="C50" i="32"/>
  <c r="B50" i="32"/>
  <c r="A50" i="32"/>
  <c r="C49" i="32"/>
  <c r="B49" i="32"/>
  <c r="A49" i="32"/>
  <c r="C48" i="32"/>
  <c r="B48" i="32"/>
  <c r="A48" i="32"/>
  <c r="C47" i="32"/>
  <c r="B47" i="32"/>
  <c r="A47" i="32"/>
  <c r="C46" i="32"/>
  <c r="B46" i="32"/>
  <c r="A46" i="32"/>
  <c r="C45" i="32"/>
  <c r="B45" i="32"/>
  <c r="A45" i="32"/>
  <c r="C44" i="32"/>
  <c r="B44" i="32"/>
  <c r="A44" i="32"/>
  <c r="C43" i="32"/>
  <c r="B43" i="32"/>
  <c r="A43" i="32"/>
  <c r="C42" i="32"/>
  <c r="B42" i="32"/>
  <c r="A42" i="32"/>
  <c r="C41" i="32"/>
  <c r="B41" i="32"/>
  <c r="A41" i="32"/>
  <c r="C40" i="32"/>
  <c r="B40" i="32"/>
  <c r="A40" i="32"/>
  <c r="C39" i="32"/>
  <c r="B39" i="32"/>
  <c r="A39" i="32"/>
  <c r="C38" i="32"/>
  <c r="B38" i="32"/>
  <c r="A38" i="32"/>
  <c r="C37" i="32"/>
  <c r="B37" i="32"/>
  <c r="A37" i="32"/>
  <c r="C36" i="32"/>
  <c r="B36" i="32"/>
  <c r="A36" i="32"/>
  <c r="C35" i="32"/>
  <c r="B35" i="32"/>
  <c r="A35" i="32"/>
  <c r="C34" i="32"/>
  <c r="B34" i="32"/>
  <c r="A34" i="32"/>
  <c r="C33" i="32"/>
  <c r="B33" i="32"/>
  <c r="A33" i="32"/>
  <c r="C32" i="32"/>
  <c r="B32" i="32"/>
  <c r="A32" i="32"/>
  <c r="C31" i="32"/>
  <c r="B31" i="32"/>
  <c r="A31" i="32"/>
  <c r="C30" i="32"/>
  <c r="B30" i="32"/>
  <c r="A30" i="32"/>
  <c r="C29" i="32"/>
  <c r="B29" i="32"/>
  <c r="A29" i="32"/>
  <c r="C28" i="32"/>
  <c r="B28" i="32"/>
  <c r="A28" i="32"/>
  <c r="C27" i="32"/>
  <c r="B27" i="32"/>
  <c r="A27" i="32"/>
  <c r="C26" i="32"/>
  <c r="B26" i="32"/>
  <c r="A26" i="32"/>
  <c r="C25" i="32"/>
  <c r="B25" i="32"/>
  <c r="A25" i="32"/>
  <c r="C24" i="32"/>
  <c r="B24" i="32"/>
  <c r="A24" i="32"/>
  <c r="C23" i="32"/>
  <c r="B23" i="32"/>
  <c r="A23" i="32"/>
  <c r="C22" i="32"/>
  <c r="B22" i="32"/>
  <c r="A22" i="32"/>
  <c r="C21" i="32"/>
  <c r="B21" i="32"/>
  <c r="A21" i="32"/>
  <c r="C19" i="32"/>
  <c r="B19" i="32"/>
  <c r="A19" i="32"/>
  <c r="C18" i="32"/>
  <c r="B18" i="32"/>
  <c r="A18" i="32"/>
  <c r="C17" i="32"/>
  <c r="B17" i="32"/>
  <c r="A17" i="32"/>
  <c r="C16" i="32"/>
  <c r="B16" i="32"/>
  <c r="A16" i="32"/>
  <c r="C15" i="32"/>
  <c r="B15" i="32"/>
  <c r="A15" i="32"/>
  <c r="C14" i="32"/>
  <c r="B14" i="32"/>
  <c r="A14" i="32"/>
  <c r="C13" i="32"/>
  <c r="B13" i="32"/>
  <c r="A13" i="32"/>
  <c r="A11" i="4"/>
  <c r="B11" i="4"/>
  <c r="C11" i="32"/>
  <c r="C12" i="32"/>
  <c r="C20" i="32"/>
  <c r="B7" i="32"/>
  <c r="B10" i="32"/>
  <c r="B11" i="32"/>
  <c r="B12" i="32"/>
  <c r="B20" i="32"/>
  <c r="A20" i="32"/>
  <c r="A11" i="32"/>
  <c r="A12" i="32"/>
  <c r="A10" i="32"/>
  <c r="A9" i="32"/>
  <c r="A7" i="32"/>
  <c r="A3" i="4"/>
  <c r="A8" i="32"/>
  <c r="B9" i="32"/>
  <c r="B8" i="32"/>
  <c r="B4" i="4"/>
  <c r="B3" i="4"/>
  <c r="A6" i="32"/>
  <c r="A4" i="4"/>
  <c r="E8" i="33"/>
  <c r="F19" i="11"/>
  <c r="E12" i="28" l="1"/>
  <c r="D11" i="28"/>
  <c r="D12" i="28"/>
  <c r="D10" i="28"/>
  <c r="C31" i="11"/>
  <c r="W6" i="33"/>
  <c r="CG6" i="33"/>
  <c r="CK6" i="33"/>
  <c r="CA6" i="33"/>
  <c r="C30" i="11"/>
  <c r="AC6" i="33"/>
  <c r="D8" i="25"/>
  <c r="F7" i="35"/>
  <c r="F11" i="35"/>
  <c r="F8" i="36"/>
  <c r="F15" i="11"/>
  <c r="V6" i="33"/>
  <c r="F9" i="35"/>
  <c r="W7" i="11"/>
  <c r="S15" i="11"/>
  <c r="R18" i="11"/>
  <c r="F16" i="11"/>
  <c r="D20" i="25"/>
  <c r="D21" i="25"/>
  <c r="S14" i="11"/>
  <c r="F6" i="34"/>
  <c r="F7" i="36"/>
  <c r="S19" i="11"/>
  <c r="F7" i="34"/>
  <c r="R13" i="11"/>
  <c r="D14" i="27"/>
  <c r="R15" i="11"/>
  <c r="W16" i="11"/>
  <c r="R22" i="11"/>
  <c r="W22" i="11"/>
  <c r="R21" i="11"/>
  <c r="S34" i="11"/>
  <c r="Q34" i="11" s="1"/>
  <c r="F21" i="11"/>
  <c r="J34" i="11"/>
  <c r="G34" i="11" s="1"/>
  <c r="A34" i="11" s="1"/>
  <c r="M34" i="11"/>
  <c r="K34" i="11" s="1"/>
  <c r="E7" i="33"/>
  <c r="W21" i="11"/>
  <c r="W10" i="11"/>
  <c r="F5" i="34"/>
  <c r="C10" i="11"/>
  <c r="E15" i="27"/>
  <c r="S18" i="11"/>
  <c r="T6" i="33"/>
  <c r="D22" i="25"/>
  <c r="D13" i="27"/>
  <c r="R23" i="11"/>
  <c r="E9" i="33"/>
  <c r="U6" i="33"/>
  <c r="S23" i="11"/>
  <c r="D15" i="27"/>
  <c r="W18" i="11"/>
  <c r="R24" i="11"/>
  <c r="S21" i="11"/>
  <c r="W19" i="11"/>
  <c r="Q30" i="11"/>
  <c r="E22" i="25"/>
  <c r="W14" i="11"/>
  <c r="R19" i="11"/>
  <c r="W23" i="11"/>
  <c r="W24" i="11"/>
  <c r="C9" i="11"/>
  <c r="S24" i="11"/>
  <c r="W15" i="11"/>
  <c r="R14" i="11"/>
  <c r="S2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k001173</author>
  </authors>
  <commentList>
    <comment ref="E1" authorId="0" shapeId="0" xr:uid="{00000000-0006-0000-0A00-000001000000}">
      <text>
        <r>
          <rPr>
            <b/>
            <u/>
            <sz val="14"/>
            <color indexed="10"/>
            <rFont val="ＭＳ Ｐゴシック"/>
            <family val="3"/>
            <charset val="128"/>
          </rPr>
          <t>支社（店）等に入札・契約等の権限を委任する場合のみご提出ください</t>
        </r>
        <r>
          <rPr>
            <b/>
            <sz val="14"/>
            <color indexed="10"/>
            <rFont val="ＭＳ Ｐゴシック"/>
            <family val="3"/>
            <charset val="128"/>
          </rPr>
          <t>。押印をお願いします。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k001173</author>
  </authors>
  <commentList>
    <comment ref="E1" authorId="0" shapeId="0" xr:uid="{00000000-0006-0000-0B00-000001000000}">
      <text>
        <r>
          <rPr>
            <b/>
            <sz val="14"/>
            <color indexed="10"/>
            <rFont val="ＭＳ Ｐゴシック"/>
            <family val="3"/>
            <charset val="128"/>
          </rPr>
          <t>代表者氏名の横には実印を押印してください。</t>
        </r>
      </text>
    </comment>
  </commentList>
</comments>
</file>

<file path=xl/sharedStrings.xml><?xml version="1.0" encoding="utf-8"?>
<sst xmlns="http://schemas.openxmlformats.org/spreadsheetml/2006/main" count="1586" uniqueCount="902">
  <si>
    <t>申請日現在で3ヵ月以上の障がい者雇用について、法定雇用率の適用がある事業者については法定雇用率を達成している場合、それ以外の事業者については1人以上を雇用している場合に申請してください。</t>
    <rPh sb="0" eb="2">
      <t>シンセイ</t>
    </rPh>
    <rPh sb="2" eb="3">
      <t>ビ</t>
    </rPh>
    <rPh sb="3" eb="5">
      <t>ゲンザイ</t>
    </rPh>
    <rPh sb="8" eb="9">
      <t>ゲツ</t>
    </rPh>
    <rPh sb="9" eb="11">
      <t>イジョウ</t>
    </rPh>
    <rPh sb="12" eb="13">
      <t>サワ</t>
    </rPh>
    <rPh sb="15" eb="16">
      <t>シャ</t>
    </rPh>
    <rPh sb="16" eb="18">
      <t>コヨウ</t>
    </rPh>
    <rPh sb="23" eb="25">
      <t>ホウテイ</t>
    </rPh>
    <rPh sb="25" eb="27">
      <t>コヨウ</t>
    </rPh>
    <rPh sb="27" eb="28">
      <t>リツ</t>
    </rPh>
    <rPh sb="29" eb="31">
      <t>テキヨウ</t>
    </rPh>
    <rPh sb="34" eb="37">
      <t>ジギョウシャ</t>
    </rPh>
    <rPh sb="42" eb="44">
      <t>ホウテイ</t>
    </rPh>
    <rPh sb="44" eb="47">
      <t>コヨウリツ</t>
    </rPh>
    <rPh sb="48" eb="50">
      <t>タッセイ</t>
    </rPh>
    <rPh sb="54" eb="56">
      <t>バアイ</t>
    </rPh>
    <rPh sb="59" eb="61">
      <t>イガイ</t>
    </rPh>
    <rPh sb="62" eb="65">
      <t>ジギョウシャ</t>
    </rPh>
    <rPh sb="71" eb="74">
      <t>ニンイジョウ</t>
    </rPh>
    <rPh sb="75" eb="77">
      <t>コヨウ</t>
    </rPh>
    <rPh sb="81" eb="83">
      <t>バアイ</t>
    </rPh>
    <rPh sb="84" eb="86">
      <t>シンセイ</t>
    </rPh>
    <phoneticPr fontId="3"/>
  </si>
  <si>
    <t>法面処理工事</t>
    <rPh sb="0" eb="1">
      <t>ノリ</t>
    </rPh>
    <rPh sb="1" eb="2">
      <t>メン</t>
    </rPh>
    <rPh sb="2" eb="4">
      <t>ショリ</t>
    </rPh>
    <rPh sb="4" eb="6">
      <t>コウジ</t>
    </rPh>
    <phoneticPr fontId="3"/>
  </si>
  <si>
    <t>橋梁補修工事</t>
    <rPh sb="0" eb="2">
      <t>キョウリョウ</t>
    </rPh>
    <rPh sb="2" eb="4">
      <t>ホシュウ</t>
    </rPh>
    <rPh sb="4" eb="6">
      <t>コウジ</t>
    </rPh>
    <phoneticPr fontId="3"/>
  </si>
  <si>
    <t>法定雇用率の適用がある事業者については障がい者雇用状況報告書の写し、それ以外の事業者については、雇用者の障がい者手帳の写し</t>
    <rPh sb="0" eb="2">
      <t>ホウテイ</t>
    </rPh>
    <rPh sb="2" eb="4">
      <t>コヨウ</t>
    </rPh>
    <rPh sb="4" eb="5">
      <t>リツ</t>
    </rPh>
    <rPh sb="6" eb="8">
      <t>テキヨウ</t>
    </rPh>
    <rPh sb="11" eb="14">
      <t>ジギョウシャ</t>
    </rPh>
    <rPh sb="19" eb="20">
      <t>サワ</t>
    </rPh>
    <rPh sb="22" eb="23">
      <t>モノ</t>
    </rPh>
    <rPh sb="23" eb="25">
      <t>コヨウ</t>
    </rPh>
    <rPh sb="25" eb="27">
      <t>ジョウキョウ</t>
    </rPh>
    <rPh sb="27" eb="30">
      <t>ホウコクショ</t>
    </rPh>
    <rPh sb="31" eb="32">
      <t>ウツ</t>
    </rPh>
    <rPh sb="36" eb="38">
      <t>イガイ</t>
    </rPh>
    <rPh sb="39" eb="42">
      <t>ジギョウシャ</t>
    </rPh>
    <rPh sb="48" eb="51">
      <t>コヨウシャ</t>
    </rPh>
    <rPh sb="52" eb="53">
      <t>サワ</t>
    </rPh>
    <rPh sb="55" eb="56">
      <t>モノ</t>
    </rPh>
    <rPh sb="56" eb="58">
      <t>テチョウ</t>
    </rPh>
    <rPh sb="59" eb="60">
      <t>ウツ</t>
    </rPh>
    <phoneticPr fontId="3"/>
  </si>
  <si>
    <t>地区
コード</t>
    <rPh sb="0" eb="2">
      <t>チク</t>
    </rPh>
    <phoneticPr fontId="3"/>
  </si>
  <si>
    <t>緊急時連絡先
（携帯電話番号等）</t>
    <rPh sb="0" eb="3">
      <t>キンキュウジ</t>
    </rPh>
    <rPh sb="3" eb="6">
      <t>レンラクサキ</t>
    </rPh>
    <rPh sb="8" eb="10">
      <t>ケイタイ</t>
    </rPh>
    <rPh sb="10" eb="12">
      <t>デンワ</t>
    </rPh>
    <rPh sb="12" eb="14">
      <t>バンゴウ</t>
    </rPh>
    <rPh sb="14" eb="15">
      <t>トウ</t>
    </rPh>
    <phoneticPr fontId="3"/>
  </si>
  <si>
    <t>フリガナ</t>
    <phoneticPr fontId="3"/>
  </si>
  <si>
    <t>コード</t>
    <phoneticPr fontId="3"/>
  </si>
  <si>
    <t>総合評定値（P）</t>
    <rPh sb="0" eb="2">
      <t>ソウゴウ</t>
    </rPh>
    <rPh sb="2" eb="4">
      <t>ヒョウテイ</t>
    </rPh>
    <rPh sb="4" eb="5">
      <t>チ</t>
    </rPh>
    <phoneticPr fontId="3"/>
  </si>
  <si>
    <r>
      <t>希望業種 （</t>
    </r>
    <r>
      <rPr>
        <u/>
        <sz val="10"/>
        <rFont val="ＭＳ Ｐ明朝"/>
        <family val="1"/>
        <charset val="128"/>
      </rPr>
      <t>申請を希望する業種</t>
    </r>
    <r>
      <rPr>
        <sz val="10"/>
        <rFont val="ＭＳ Ｐ明朝"/>
        <family val="1"/>
        <charset val="128"/>
      </rPr>
      <t>の建設業許可区分並びに経営事項審査結果の総合評点及び技術職員数を記載すること。）</t>
    </r>
    <rPh sb="0" eb="2">
      <t>キボウ</t>
    </rPh>
    <rPh sb="2" eb="4">
      <t>ギョウシュ</t>
    </rPh>
    <rPh sb="6" eb="8">
      <t>シンセイ</t>
    </rPh>
    <rPh sb="9" eb="11">
      <t>キボウ</t>
    </rPh>
    <rPh sb="13" eb="15">
      <t>ギョウシュ</t>
    </rPh>
    <rPh sb="16" eb="19">
      <t>ケンセツギョウ</t>
    </rPh>
    <rPh sb="23" eb="24">
      <t>ナラ</t>
    </rPh>
    <rPh sb="26" eb="28">
      <t>ケイエイ</t>
    </rPh>
    <rPh sb="28" eb="30">
      <t>ジコウ</t>
    </rPh>
    <rPh sb="30" eb="32">
      <t>シンサ</t>
    </rPh>
    <rPh sb="32" eb="34">
      <t>ケッカ</t>
    </rPh>
    <rPh sb="37" eb="39">
      <t>ヒョウテン</t>
    </rPh>
    <rPh sb="39" eb="40">
      <t>オヨ</t>
    </rPh>
    <phoneticPr fontId="3"/>
  </si>
  <si>
    <t>平成</t>
    <rPh sb="0" eb="2">
      <t>ヘイセイ</t>
    </rPh>
    <phoneticPr fontId="3"/>
  </si>
  <si>
    <t>年</t>
    <rPh sb="0" eb="1">
      <t>ネン</t>
    </rPh>
    <phoneticPr fontId="3"/>
  </si>
  <si>
    <t>日</t>
    <rPh sb="0" eb="1">
      <t>ニチ</t>
    </rPh>
    <phoneticPr fontId="3"/>
  </si>
  <si>
    <t>商号又は名称</t>
    <rPh sb="0" eb="2">
      <t>ショウゴウ</t>
    </rPh>
    <rPh sb="2" eb="3">
      <t>マタ</t>
    </rPh>
    <rPh sb="4" eb="6">
      <t>メイショウ</t>
    </rPh>
    <phoneticPr fontId="3"/>
  </si>
  <si>
    <t>土</t>
    <rPh sb="0" eb="1">
      <t>ド</t>
    </rPh>
    <phoneticPr fontId="3"/>
  </si>
  <si>
    <t>建</t>
    <rPh sb="0" eb="1">
      <t>ケン</t>
    </rPh>
    <phoneticPr fontId="3"/>
  </si>
  <si>
    <t>大</t>
    <rPh sb="0" eb="1">
      <t>ダイ</t>
    </rPh>
    <phoneticPr fontId="3"/>
  </si>
  <si>
    <t>左</t>
    <rPh sb="0" eb="1">
      <t>ヒダリ</t>
    </rPh>
    <phoneticPr fontId="3"/>
  </si>
  <si>
    <t>石</t>
    <rPh sb="0" eb="1">
      <t>イシ</t>
    </rPh>
    <phoneticPr fontId="3"/>
  </si>
  <si>
    <t>屋</t>
    <rPh sb="0" eb="1">
      <t>オク</t>
    </rPh>
    <phoneticPr fontId="3"/>
  </si>
  <si>
    <t>電</t>
    <rPh sb="0" eb="1">
      <t>デン</t>
    </rPh>
    <phoneticPr fontId="3"/>
  </si>
  <si>
    <t>管</t>
    <rPh sb="0" eb="1">
      <t>カン</t>
    </rPh>
    <phoneticPr fontId="3"/>
  </si>
  <si>
    <t>鋼</t>
    <rPh sb="0" eb="1">
      <t>コウ</t>
    </rPh>
    <phoneticPr fontId="3"/>
  </si>
  <si>
    <t>筋</t>
    <rPh sb="0" eb="1">
      <t>キン</t>
    </rPh>
    <phoneticPr fontId="3"/>
  </si>
  <si>
    <t>板</t>
    <rPh sb="0" eb="1">
      <t>イタ</t>
    </rPh>
    <phoneticPr fontId="3"/>
  </si>
  <si>
    <t>塗</t>
    <rPh sb="0" eb="1">
      <t>ヌリ</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</si>
  <si>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</si>
  <si>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</si>
  <si>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</si>
  <si>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</si>
  <si>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</si>
  <si>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</si>
  <si>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</si>
  <si>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</si>
  <si>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</si>
  <si>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消</t>
    <rPh sb="0" eb="1">
      <t>ケ</t>
    </rPh>
    <phoneticPr fontId="3"/>
  </si>
  <si>
    <t>清</t>
    <rPh sb="0" eb="1">
      <t>キヨシ</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</si>
  <si>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</si>
  <si>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許可区分</t>
    <rPh sb="0" eb="2">
      <t>キョカ</t>
    </rPh>
    <rPh sb="2" eb="4">
      <t>クブン</t>
    </rPh>
    <phoneticPr fontId="3"/>
  </si>
  <si>
    <t>総合評点（P）</t>
    <rPh sb="0" eb="2">
      <t>ソウゴウ</t>
    </rPh>
    <rPh sb="2" eb="4">
      <t>ヒョウテン</t>
    </rPh>
    <phoneticPr fontId="3"/>
  </si>
  <si>
    <t>工事の種類　</t>
    <rPh sb="0" eb="2">
      <t>コウジ</t>
    </rPh>
    <rPh sb="3" eb="5">
      <t>シュルイ</t>
    </rPh>
    <phoneticPr fontId="3"/>
  </si>
  <si>
    <t>県　名</t>
    <rPh sb="0" eb="1">
      <t>ケン</t>
    </rPh>
    <rPh sb="2" eb="3">
      <t>メイ</t>
    </rPh>
    <phoneticPr fontId="3"/>
  </si>
  <si>
    <t>入　力　項　目</t>
    <rPh sb="0" eb="1">
      <t>イリ</t>
    </rPh>
    <rPh sb="2" eb="3">
      <t>チカラ</t>
    </rPh>
    <rPh sb="4" eb="5">
      <t>コウ</t>
    </rPh>
    <rPh sb="6" eb="7">
      <t>メ</t>
    </rPh>
    <phoneticPr fontId="3"/>
  </si>
  <si>
    <t>市　町　村　以　下　の　住　所</t>
    <rPh sb="0" eb="1">
      <t>シ</t>
    </rPh>
    <rPh sb="2" eb="3">
      <t>マチ</t>
    </rPh>
    <rPh sb="4" eb="5">
      <t>ムラ</t>
    </rPh>
    <rPh sb="6" eb="7">
      <t>イ</t>
    </rPh>
    <rPh sb="8" eb="9">
      <t>シタ</t>
    </rPh>
    <rPh sb="12" eb="13">
      <t>ジュウ</t>
    </rPh>
    <rPh sb="14" eb="15">
      <t>ショ</t>
    </rPh>
    <phoneticPr fontId="3"/>
  </si>
  <si>
    <t>市　町　村　以　下　の住　所</t>
    <rPh sb="0" eb="1">
      <t>シ</t>
    </rPh>
    <rPh sb="2" eb="3">
      <t>マチ</t>
    </rPh>
    <rPh sb="4" eb="5">
      <t>ムラ</t>
    </rPh>
    <rPh sb="6" eb="7">
      <t>イ</t>
    </rPh>
    <rPh sb="8" eb="9">
      <t>シタ</t>
    </rPh>
    <rPh sb="11" eb="12">
      <t>ジュウ</t>
    </rPh>
    <rPh sb="13" eb="14">
      <t>ショ</t>
    </rPh>
    <phoneticPr fontId="3"/>
  </si>
  <si>
    <t>生年月日</t>
    <rPh sb="0" eb="2">
      <t>セイネン</t>
    </rPh>
    <rPh sb="2" eb="4">
      <t>ガッピ</t>
    </rPh>
    <phoneticPr fontId="3"/>
  </si>
  <si>
    <t>技術職員数</t>
    <rPh sb="0" eb="2">
      <t>ギジュツ</t>
    </rPh>
    <rPh sb="2" eb="4">
      <t>ショクイン</t>
    </rPh>
    <rPh sb="4" eb="5">
      <t>スウ</t>
    </rPh>
    <phoneticPr fontId="3"/>
  </si>
  <si>
    <t>フリガナ</t>
    <phoneticPr fontId="3"/>
  </si>
  <si>
    <t>と</t>
    <phoneticPr fontId="3"/>
  </si>
  <si>
    <t>タ</t>
    <phoneticPr fontId="3"/>
  </si>
  <si>
    <t>ほ</t>
    <phoneticPr fontId="3"/>
  </si>
  <si>
    <t>しゅ</t>
    <phoneticPr fontId="3"/>
  </si>
  <si>
    <t>ガ</t>
    <phoneticPr fontId="3"/>
  </si>
  <si>
    <t>申請事業所郵便番号</t>
    <rPh sb="0" eb="2">
      <t>シンセイ</t>
    </rPh>
    <rPh sb="2" eb="5">
      <t>ジギョウショ</t>
    </rPh>
    <rPh sb="5" eb="9">
      <t>ユウビンバンゴウ</t>
    </rPh>
    <phoneticPr fontId="3"/>
  </si>
  <si>
    <t>申請事業所住所</t>
    <rPh sb="5" eb="7">
      <t>ジュウショ</t>
    </rPh>
    <phoneticPr fontId="3"/>
  </si>
  <si>
    <t>申請事業所
商号又は名称</t>
    <rPh sb="6" eb="8">
      <t>ショウゴウ</t>
    </rPh>
    <rPh sb="8" eb="9">
      <t>マタ</t>
    </rPh>
    <rPh sb="10" eb="12">
      <t>メイショウ</t>
    </rPh>
    <phoneticPr fontId="3"/>
  </si>
  <si>
    <t>申請事業所代表者役職</t>
    <rPh sb="5" eb="8">
      <t>ダイヒョウシャ</t>
    </rPh>
    <rPh sb="8" eb="10">
      <t>ヤクショク</t>
    </rPh>
    <phoneticPr fontId="3"/>
  </si>
  <si>
    <t>申請事業所電話番号</t>
    <rPh sb="5" eb="7">
      <t>デンワ</t>
    </rPh>
    <rPh sb="7" eb="9">
      <t>バンゴウ</t>
    </rPh>
    <phoneticPr fontId="3"/>
  </si>
  <si>
    <t>申請事業所ＦＡＸ番号</t>
    <rPh sb="8" eb="10">
      <t>バンゴウ</t>
    </rPh>
    <phoneticPr fontId="3"/>
  </si>
  <si>
    <t>大臣・知事コード</t>
    <rPh sb="0" eb="2">
      <t>ダイジン</t>
    </rPh>
    <rPh sb="3" eb="5">
      <t>チジ</t>
    </rPh>
    <phoneticPr fontId="3"/>
  </si>
  <si>
    <t>建設許可番号</t>
    <rPh sb="0" eb="2">
      <t>ケンセツ</t>
    </rPh>
    <rPh sb="2" eb="4">
      <t>キョカ</t>
    </rPh>
    <rPh sb="4" eb="6">
      <t>バンゴウ</t>
    </rPh>
    <phoneticPr fontId="3"/>
  </si>
  <si>
    <t>般・特</t>
    <rPh sb="0" eb="1">
      <t>パン</t>
    </rPh>
    <rPh sb="2" eb="3">
      <t>トク</t>
    </rPh>
    <phoneticPr fontId="3"/>
  </si>
  <si>
    <t>申請</t>
    <rPh sb="0" eb="2">
      <t>シンセイ</t>
    </rPh>
    <phoneticPr fontId="3"/>
  </si>
  <si>
    <t>－</t>
    <phoneticPr fontId="3"/>
  </si>
  <si>
    <t>本社（店）</t>
    <rPh sb="0" eb="2">
      <t>ホンシャ</t>
    </rPh>
    <rPh sb="3" eb="4">
      <t>テン</t>
    </rPh>
    <phoneticPr fontId="3"/>
  </si>
  <si>
    <t>電気</t>
    <rPh sb="0" eb="2">
      <t>デンキ</t>
    </rPh>
    <phoneticPr fontId="3"/>
  </si>
  <si>
    <t>特定</t>
    <rPh sb="0" eb="2">
      <t>トクテイ</t>
    </rPh>
    <phoneticPr fontId="3"/>
  </si>
  <si>
    <t>０４</t>
    <phoneticPr fontId="3"/>
  </si>
  <si>
    <t>０１</t>
    <phoneticPr fontId="3"/>
  </si>
  <si>
    <t>申請事業所代表者氏名</t>
    <rPh sb="5" eb="8">
      <t>ダイヒョウシャ</t>
    </rPh>
    <rPh sb="8" eb="10">
      <t>シメイ</t>
    </rPh>
    <phoneticPr fontId="3"/>
  </si>
  <si>
    <t>土木</t>
    <rPh sb="0" eb="2">
      <t>ドボク</t>
    </rPh>
    <phoneticPr fontId="3"/>
  </si>
  <si>
    <t>建築</t>
    <rPh sb="0" eb="2">
      <t>ケンチク</t>
    </rPh>
    <phoneticPr fontId="3"/>
  </si>
  <si>
    <t>大工</t>
    <rPh sb="0" eb="2">
      <t>ダイク</t>
    </rPh>
    <phoneticPr fontId="3"/>
  </si>
  <si>
    <t>左官</t>
    <rPh sb="0" eb="2">
      <t>サカン</t>
    </rPh>
    <phoneticPr fontId="3"/>
  </si>
  <si>
    <t>屋根</t>
    <rPh sb="0" eb="2">
      <t>ヤネ</t>
    </rPh>
    <phoneticPr fontId="3"/>
  </si>
  <si>
    <t>鉄筋</t>
    <rPh sb="0" eb="2">
      <t>テッキン</t>
    </rPh>
    <phoneticPr fontId="3"/>
  </si>
  <si>
    <t>ほ装</t>
    <rPh sb="1" eb="2">
      <t>ソウ</t>
    </rPh>
    <phoneticPr fontId="3"/>
  </si>
  <si>
    <t>板金</t>
    <rPh sb="0" eb="2">
      <t>バンキン</t>
    </rPh>
    <phoneticPr fontId="3"/>
  </si>
  <si>
    <t>塗装</t>
    <rPh sb="0" eb="2">
      <t>トソウ</t>
    </rPh>
    <phoneticPr fontId="3"/>
  </si>
  <si>
    <t>防水</t>
    <rPh sb="0" eb="2">
      <t>ボウスイ</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</si>
  <si>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</si>
  <si>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</si>
  <si>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</si>
  <si>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</si>
  <si>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</si>
  <si>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</si>
  <si>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</si>
  <si>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</si>
  <si>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私は下記の者を代理人と定め、次の権限を委任します。</t>
  </si>
  <si>
    <t>委任者</t>
  </si>
  <si>
    <t>所在地</t>
    <rPh sb="0" eb="3">
      <t>ショザイチ</t>
    </rPh>
    <phoneticPr fontId="3"/>
  </si>
  <si>
    <t>役職及び氏名</t>
    <rPh sb="0" eb="2">
      <t>ヤクショク</t>
    </rPh>
    <rPh sb="2" eb="3">
      <t>オヨ</t>
    </rPh>
    <rPh sb="4" eb="6">
      <t>シメイ</t>
    </rPh>
    <phoneticPr fontId="3"/>
  </si>
  <si>
    <t>　　　　　</t>
  </si>
  <si>
    <t>使用印</t>
    <rPh sb="0" eb="2">
      <t>シヨウ</t>
    </rPh>
    <rPh sb="2" eb="3">
      <t>イン</t>
    </rPh>
    <phoneticPr fontId="3"/>
  </si>
  <si>
    <t>住所</t>
    <rPh sb="0" eb="2">
      <t>ジュウショ</t>
    </rPh>
    <phoneticPr fontId="3"/>
  </si>
  <si>
    <t>入札及び見積に参加し、契約の締結をするため、上記の印鑑を使用します。</t>
    <rPh sb="2" eb="3">
      <t>オヨ</t>
    </rPh>
    <phoneticPr fontId="3"/>
  </si>
  <si>
    <t>代表者役職
及び氏名</t>
    <rPh sb="0" eb="3">
      <t>ダイヒョウシャ</t>
    </rPh>
    <rPh sb="3" eb="5">
      <t>ヤクショク</t>
    </rPh>
    <rPh sb="6" eb="7">
      <t>オヨ</t>
    </rPh>
    <rPh sb="8" eb="10">
      <t>シメイ</t>
    </rPh>
    <phoneticPr fontId="3"/>
  </si>
  <si>
    <t>使　用　印　鑑　届</t>
    <rPh sb="0" eb="1">
      <t>ツカ</t>
    </rPh>
    <rPh sb="2" eb="3">
      <t>ヨウ</t>
    </rPh>
    <rPh sb="4" eb="5">
      <t>イン</t>
    </rPh>
    <rPh sb="6" eb="7">
      <t>カガミ</t>
    </rPh>
    <rPh sb="8" eb="9">
      <t>トドケ</t>
    </rPh>
    <phoneticPr fontId="3"/>
  </si>
  <si>
    <t>平成　　年　　月　　日</t>
    <phoneticPr fontId="3"/>
  </si>
  <si>
    <t>・支社（店）等に入札・契約等の権限を委任する場合は、支社（店）等の代表者の印鑑を使用印としてください。（届出者は本社（店）代表者になります。）</t>
    <rPh sb="13" eb="14">
      <t>トウ</t>
    </rPh>
    <phoneticPr fontId="3"/>
  </si>
  <si>
    <t>・実印以外の印鑑でも構いませんが、必ず代表者の印鑑（私印でも可）をご使用ください。会社印は使用できません。</t>
    <rPh sb="1" eb="3">
      <t>ジツイン</t>
    </rPh>
    <rPh sb="3" eb="5">
      <t>イガイ</t>
    </rPh>
    <rPh sb="6" eb="8">
      <t>インカン</t>
    </rPh>
    <rPh sb="10" eb="11">
      <t>カマ</t>
    </rPh>
    <rPh sb="23" eb="25">
      <t>インカン</t>
    </rPh>
    <phoneticPr fontId="3"/>
  </si>
  <si>
    <t>-</t>
    <phoneticPr fontId="3"/>
  </si>
  <si>
    <t>と</t>
    <phoneticPr fontId="3"/>
  </si>
  <si>
    <t>タ</t>
    <phoneticPr fontId="3"/>
  </si>
  <si>
    <t>ほ</t>
    <phoneticPr fontId="3"/>
  </si>
  <si>
    <t>しゅ</t>
    <phoneticPr fontId="3"/>
  </si>
  <si>
    <t>ガ</t>
    <phoneticPr fontId="3"/>
  </si>
  <si>
    <t>○○太郎</t>
    <rPh sb="2" eb="4">
      <t>タロウ</t>
    </rPh>
    <phoneticPr fontId="3"/>
  </si>
  <si>
    <t>委　　　任　　　状</t>
    <phoneticPr fontId="3"/>
  </si>
  <si>
    <t>所在地</t>
    <phoneticPr fontId="3"/>
  </si>
  <si>
    <t>商号又は名称　</t>
    <phoneticPr fontId="3"/>
  </si>
  <si>
    <t>委任事項　　</t>
    <phoneticPr fontId="3"/>
  </si>
  <si>
    <t>１．入札、見積及び契約締結に関する件</t>
    <phoneticPr fontId="3"/>
  </si>
  <si>
    <t>委任期間</t>
    <phoneticPr fontId="3"/>
  </si>
  <si>
    <t>受任者</t>
    <phoneticPr fontId="3"/>
  </si>
  <si>
    <t>・ゴム等の変形しやすい材質の印鑑や、同じ印影のものが量販されているような印鑑は避けてください。</t>
    <phoneticPr fontId="3"/>
  </si>
  <si>
    <t>氏名</t>
    <rPh sb="0" eb="2">
      <t>シメイ</t>
    </rPh>
    <phoneticPr fontId="3"/>
  </si>
  <si>
    <t>143</t>
  </si>
  <si>
    <t>144</t>
  </si>
  <si>
    <t>145</t>
  </si>
  <si>
    <t>146</t>
  </si>
  <si>
    <t>147</t>
  </si>
  <si>
    <t>148</t>
  </si>
  <si>
    <t>149</t>
  </si>
  <si>
    <t>150</t>
  </si>
  <si>
    <t>151</t>
  </si>
  <si>
    <t>152</t>
  </si>
  <si>
    <t>153</t>
  </si>
  <si>
    <t>154</t>
  </si>
  <si>
    <t>155</t>
  </si>
  <si>
    <t>代陽</t>
    <rPh sb="0" eb="1">
      <t>タイ</t>
    </rPh>
    <rPh sb="1" eb="2">
      <t>ヨウ</t>
    </rPh>
    <phoneticPr fontId="3"/>
  </si>
  <si>
    <t>八代</t>
    <rPh sb="0" eb="2">
      <t>ヤツシロ</t>
    </rPh>
    <phoneticPr fontId="3"/>
  </si>
  <si>
    <t>太田郷</t>
    <rPh sb="0" eb="3">
      <t>オオタゴウ</t>
    </rPh>
    <phoneticPr fontId="3"/>
  </si>
  <si>
    <t>植柳</t>
    <rPh sb="0" eb="2">
      <t>ウヤナギ</t>
    </rPh>
    <phoneticPr fontId="3"/>
  </si>
  <si>
    <t>麦島</t>
    <rPh sb="0" eb="2">
      <t>ムギシマ</t>
    </rPh>
    <phoneticPr fontId="3"/>
  </si>
  <si>
    <t>八千把</t>
    <rPh sb="0" eb="1">
      <t>ヤ</t>
    </rPh>
    <rPh sb="1" eb="2">
      <t>チ</t>
    </rPh>
    <rPh sb="2" eb="3">
      <t>ワ</t>
    </rPh>
    <phoneticPr fontId="3"/>
  </si>
  <si>
    <t>高田</t>
    <rPh sb="0" eb="2">
      <t>コウダ</t>
    </rPh>
    <phoneticPr fontId="3"/>
  </si>
  <si>
    <t>金剛</t>
    <rPh sb="0" eb="2">
      <t>コンゴウ</t>
    </rPh>
    <phoneticPr fontId="3"/>
  </si>
  <si>
    <t>郡築</t>
    <rPh sb="0" eb="2">
      <t>グンチク</t>
    </rPh>
    <phoneticPr fontId="3"/>
  </si>
  <si>
    <t>宮地</t>
    <rPh sb="0" eb="2">
      <t>ミヤジ</t>
    </rPh>
    <phoneticPr fontId="3"/>
  </si>
  <si>
    <t>日奈久</t>
    <rPh sb="0" eb="3">
      <t>ヒナグ</t>
    </rPh>
    <phoneticPr fontId="3"/>
  </si>
  <si>
    <t>昭和</t>
    <rPh sb="0" eb="2">
      <t>ショウワ</t>
    </rPh>
    <phoneticPr fontId="3"/>
  </si>
  <si>
    <t>松高</t>
    <rPh sb="0" eb="2">
      <t>マツタカ</t>
    </rPh>
    <phoneticPr fontId="3"/>
  </si>
  <si>
    <t>二見</t>
    <rPh sb="0" eb="2">
      <t>フタミ</t>
    </rPh>
    <phoneticPr fontId="3"/>
  </si>
  <si>
    <t>坂本</t>
    <rPh sb="0" eb="2">
      <t>サカモト</t>
    </rPh>
    <phoneticPr fontId="3"/>
  </si>
  <si>
    <t>千丁</t>
    <rPh sb="0" eb="2">
      <t>センチョウ</t>
    </rPh>
    <phoneticPr fontId="3"/>
  </si>
  <si>
    <t>鏡</t>
    <rPh sb="0" eb="1">
      <t>カガミ</t>
    </rPh>
    <phoneticPr fontId="3"/>
  </si>
  <si>
    <t>東陽</t>
    <rPh sb="0" eb="2">
      <t>トウヨウ</t>
    </rPh>
    <phoneticPr fontId="3"/>
  </si>
  <si>
    <t>泉</t>
    <rPh sb="0" eb="1">
      <t>イズミ</t>
    </rPh>
    <phoneticPr fontId="3"/>
  </si>
  <si>
    <t>龍峯</t>
    <rPh sb="0" eb="1">
      <t>リュウ</t>
    </rPh>
    <rPh sb="1" eb="2">
      <t>ホウ</t>
    </rPh>
    <phoneticPr fontId="3"/>
  </si>
  <si>
    <r>
      <t>（</t>
    </r>
    <r>
      <rPr>
        <b/>
        <u/>
        <sz val="8"/>
        <rFont val="ＭＳ Ｐ明朝"/>
        <family val="1"/>
        <charset val="128"/>
      </rPr>
      <t>会社の実印</t>
    </r>
    <r>
      <rPr>
        <sz val="8"/>
        <rFont val="ＭＳ Ｐ明朝"/>
        <family val="1"/>
        <charset val="128"/>
      </rPr>
      <t>を押すこと。）</t>
    </r>
    <rPh sb="1" eb="3">
      <t>カイシャ</t>
    </rPh>
    <rPh sb="4" eb="6">
      <t>ジツイン</t>
    </rPh>
    <rPh sb="7" eb="8">
      <t>オ</t>
    </rPh>
    <phoneticPr fontId="3"/>
  </si>
  <si>
    <t>１４</t>
    <phoneticPr fontId="3"/>
  </si>
  <si>
    <t>０２</t>
    <phoneticPr fontId="3"/>
  </si>
  <si>
    <t>０３</t>
    <phoneticPr fontId="3"/>
  </si>
  <si>
    <r>
      <t>申請事業所区分</t>
    </r>
    <r>
      <rPr>
        <vertAlign val="superscript"/>
        <sz val="10"/>
        <rFont val="ＭＳ Ｐ明朝"/>
        <family val="1"/>
        <charset val="128"/>
      </rPr>
      <t>※2</t>
    </r>
    <rPh sb="0" eb="2">
      <t>シンセイ</t>
    </rPh>
    <rPh sb="2" eb="5">
      <t>ジギョウショ</t>
    </rPh>
    <rPh sb="5" eb="7">
      <t>クブン</t>
    </rPh>
    <phoneticPr fontId="3"/>
  </si>
  <si>
    <t>※2 支社（店）等に入札・契約等の権限を委任する場合は、当該支社（店）等を申請事業所とすること。</t>
    <phoneticPr fontId="3"/>
  </si>
  <si>
    <t>０５</t>
    <phoneticPr fontId="3"/>
  </si>
  <si>
    <t>０６</t>
    <phoneticPr fontId="3"/>
  </si>
  <si>
    <t xml:space="preserve">０８
</t>
    <phoneticPr fontId="3"/>
  </si>
  <si>
    <t>０９</t>
    <phoneticPr fontId="3"/>
  </si>
  <si>
    <t>１０</t>
    <phoneticPr fontId="3"/>
  </si>
  <si>
    <t>１１</t>
    <phoneticPr fontId="3"/>
  </si>
  <si>
    <t>１２</t>
    <phoneticPr fontId="3"/>
  </si>
  <si>
    <t>１３</t>
    <phoneticPr fontId="3"/>
  </si>
  <si>
    <t>【事　業　所】</t>
    <rPh sb="1" eb="2">
      <t>コト</t>
    </rPh>
    <rPh sb="3" eb="4">
      <t>ギョウ</t>
    </rPh>
    <rPh sb="5" eb="6">
      <t>ショ</t>
    </rPh>
    <phoneticPr fontId="3"/>
  </si>
  <si>
    <t>工事様式①</t>
    <rPh sb="0" eb="2">
      <t>コウジ</t>
    </rPh>
    <rPh sb="2" eb="4">
      <t>ヨウシキ</t>
    </rPh>
    <phoneticPr fontId="3"/>
  </si>
  <si>
    <t>コード</t>
  </si>
  <si>
    <t>－</t>
  </si>
  <si>
    <t>001</t>
  </si>
  <si>
    <t>002</t>
  </si>
  <si>
    <t>003</t>
  </si>
  <si>
    <t>004</t>
  </si>
  <si>
    <t>111</t>
  </si>
  <si>
    <t>212</t>
  </si>
  <si>
    <t>113</t>
  </si>
  <si>
    <t>214</t>
  </si>
  <si>
    <t>215</t>
  </si>
  <si>
    <t>216</t>
  </si>
  <si>
    <t>120</t>
  </si>
  <si>
    <t>221</t>
  </si>
  <si>
    <t>222</t>
  </si>
  <si>
    <t>223</t>
  </si>
  <si>
    <t>127</t>
  </si>
  <si>
    <t>228</t>
  </si>
  <si>
    <t>129</t>
  </si>
  <si>
    <t>230</t>
  </si>
  <si>
    <t>133</t>
  </si>
  <si>
    <t>234</t>
  </si>
  <si>
    <t>137</t>
  </si>
  <si>
    <t>238</t>
  </si>
  <si>
    <t>239</t>
  </si>
  <si>
    <t>141</t>
  </si>
  <si>
    <t>142</t>
  </si>
  <si>
    <t>256</t>
  </si>
  <si>
    <t>258</t>
  </si>
  <si>
    <t>259</t>
  </si>
  <si>
    <t>265</t>
  </si>
  <si>
    <t>168</t>
  </si>
  <si>
    <t>169</t>
  </si>
  <si>
    <t>061</t>
  </si>
  <si>
    <t>062</t>
  </si>
  <si>
    <t>063</t>
  </si>
  <si>
    <t>171</t>
  </si>
  <si>
    <t>271</t>
  </si>
  <si>
    <t>172</t>
  </si>
  <si>
    <t>272</t>
  </si>
  <si>
    <t>173</t>
  </si>
  <si>
    <t>273</t>
  </si>
  <si>
    <t>166</t>
  </si>
  <si>
    <t>266</t>
  </si>
  <si>
    <t>174</t>
  </si>
  <si>
    <t>274</t>
  </si>
  <si>
    <t>175</t>
  </si>
  <si>
    <t>275</t>
  </si>
  <si>
    <t>176</t>
  </si>
  <si>
    <t>276</t>
  </si>
  <si>
    <t>177</t>
  </si>
  <si>
    <t>277</t>
  </si>
  <si>
    <t>178</t>
  </si>
  <si>
    <t>278</t>
  </si>
  <si>
    <t>179</t>
  </si>
  <si>
    <t>279</t>
  </si>
  <si>
    <t>180</t>
  </si>
  <si>
    <t>280</t>
  </si>
  <si>
    <t>181</t>
  </si>
  <si>
    <t>281</t>
  </si>
  <si>
    <t>182</t>
  </si>
  <si>
    <t>282</t>
  </si>
  <si>
    <t>183</t>
  </si>
  <si>
    <t>283</t>
  </si>
  <si>
    <t>184</t>
  </si>
  <si>
    <t>284</t>
  </si>
  <si>
    <t>185</t>
  </si>
  <si>
    <t>285</t>
  </si>
  <si>
    <t>186</t>
  </si>
  <si>
    <t>286</t>
  </si>
  <si>
    <t>187</t>
  </si>
  <si>
    <t>287</t>
  </si>
  <si>
    <t>188</t>
  </si>
  <si>
    <t>288</t>
  </si>
  <si>
    <t>189</t>
  </si>
  <si>
    <t>289</t>
  </si>
  <si>
    <t>190</t>
  </si>
  <si>
    <t>290</t>
  </si>
  <si>
    <t>191</t>
  </si>
  <si>
    <t>291</t>
  </si>
  <si>
    <t>167</t>
  </si>
  <si>
    <t>192</t>
  </si>
  <si>
    <t>292</t>
  </si>
  <si>
    <t>193</t>
  </si>
  <si>
    <t>293</t>
  </si>
  <si>
    <t>194</t>
  </si>
  <si>
    <t>294</t>
  </si>
  <si>
    <t>195</t>
  </si>
  <si>
    <t>295</t>
  </si>
  <si>
    <t>196</t>
  </si>
  <si>
    <t>296</t>
  </si>
  <si>
    <t>197</t>
  </si>
  <si>
    <t>297</t>
  </si>
  <si>
    <t>198</t>
  </si>
  <si>
    <t>298</t>
  </si>
  <si>
    <t>099</t>
  </si>
  <si>
    <t>技術者氏名</t>
    <rPh sb="0" eb="3">
      <t>ギジュツシャ</t>
    </rPh>
    <rPh sb="3" eb="5">
      <t>シメイ</t>
    </rPh>
    <phoneticPr fontId="3"/>
  </si>
  <si>
    <t>最終学歴
・
実務年数</t>
    <rPh sb="0" eb="2">
      <t>サイシュウ</t>
    </rPh>
    <rPh sb="2" eb="4">
      <t>ガクレキ</t>
    </rPh>
    <rPh sb="7" eb="9">
      <t>ジツム</t>
    </rPh>
    <rPh sb="9" eb="11">
      <t>ネンスウ</t>
    </rPh>
    <phoneticPr fontId="3"/>
  </si>
  <si>
    <t>浄化槽設備士</t>
    <rPh sb="0" eb="3">
      <t>ジョウカソウ</t>
    </rPh>
    <rPh sb="3" eb="5">
      <t>セツビ</t>
    </rPh>
    <rPh sb="5" eb="6">
      <t>シ</t>
    </rPh>
    <phoneticPr fontId="41"/>
  </si>
  <si>
    <t>一級建設機械施工技士</t>
    <rPh sb="0" eb="2">
      <t>イッキュウ</t>
    </rPh>
    <rPh sb="2" eb="4">
      <t>ケンセツ</t>
    </rPh>
    <rPh sb="4" eb="6">
      <t>キカイ</t>
    </rPh>
    <rPh sb="6" eb="8">
      <t>セコウ</t>
    </rPh>
    <rPh sb="8" eb="10">
      <t>ギシ</t>
    </rPh>
    <phoneticPr fontId="41"/>
  </si>
  <si>
    <t>一級土木施工管理技士</t>
    <rPh sb="0" eb="2">
      <t>イッキュウ</t>
    </rPh>
    <rPh sb="2" eb="4">
      <t>ドボク</t>
    </rPh>
    <rPh sb="4" eb="6">
      <t>セコウ</t>
    </rPh>
    <rPh sb="6" eb="8">
      <t>カンリ</t>
    </rPh>
    <rPh sb="8" eb="10">
      <t>ギシ</t>
    </rPh>
    <phoneticPr fontId="41"/>
  </si>
  <si>
    <t>二級土木施工管理技士（土木）</t>
    <rPh sb="0" eb="2">
      <t>ニキュウ</t>
    </rPh>
    <rPh sb="2" eb="4">
      <t>ドボク</t>
    </rPh>
    <rPh sb="4" eb="6">
      <t>セコウ</t>
    </rPh>
    <rPh sb="6" eb="8">
      <t>カンリ</t>
    </rPh>
    <rPh sb="8" eb="10">
      <t>ギシ</t>
    </rPh>
    <rPh sb="11" eb="13">
      <t>ドボク</t>
    </rPh>
    <phoneticPr fontId="41"/>
  </si>
  <si>
    <t>二級土木施工管理技士（鋼構造物塗装）</t>
    <rPh sb="0" eb="2">
      <t>ニキュウ</t>
    </rPh>
    <rPh sb="2" eb="4">
      <t>ドボク</t>
    </rPh>
    <rPh sb="4" eb="6">
      <t>セコウ</t>
    </rPh>
    <rPh sb="6" eb="8">
      <t>カンリ</t>
    </rPh>
    <rPh sb="8" eb="10">
      <t>ギシ</t>
    </rPh>
    <rPh sb="11" eb="12">
      <t>コウ</t>
    </rPh>
    <rPh sb="12" eb="15">
      <t>コウゾウブツ</t>
    </rPh>
    <rPh sb="15" eb="17">
      <t>トソウ</t>
    </rPh>
    <phoneticPr fontId="41"/>
  </si>
  <si>
    <t>二級土木施工管理技士（薬液注入）</t>
    <rPh sb="0" eb="2">
      <t>ニキュウ</t>
    </rPh>
    <rPh sb="2" eb="4">
      <t>ドボク</t>
    </rPh>
    <rPh sb="4" eb="6">
      <t>セコウ</t>
    </rPh>
    <rPh sb="6" eb="8">
      <t>カンリ</t>
    </rPh>
    <rPh sb="8" eb="10">
      <t>ギシ</t>
    </rPh>
    <rPh sb="11" eb="13">
      <t>ヤクエキ</t>
    </rPh>
    <rPh sb="13" eb="15">
      <t>チュウニュウ</t>
    </rPh>
    <phoneticPr fontId="41"/>
  </si>
  <si>
    <t>一級建築施工管理技士</t>
    <rPh sb="0" eb="2">
      <t>イッキュウ</t>
    </rPh>
    <rPh sb="2" eb="4">
      <t>ケンチク</t>
    </rPh>
    <rPh sb="4" eb="6">
      <t>セコウ</t>
    </rPh>
    <rPh sb="6" eb="8">
      <t>カンリ</t>
    </rPh>
    <rPh sb="8" eb="10">
      <t>ギシ</t>
    </rPh>
    <phoneticPr fontId="41"/>
  </si>
  <si>
    <t>二級建築施工管理技士（建築）</t>
    <rPh sb="0" eb="2">
      <t>ニキュウ</t>
    </rPh>
    <rPh sb="2" eb="4">
      <t>ケンチク</t>
    </rPh>
    <rPh sb="4" eb="6">
      <t>セコウ</t>
    </rPh>
    <rPh sb="6" eb="8">
      <t>カンリ</t>
    </rPh>
    <rPh sb="8" eb="10">
      <t>ギシ</t>
    </rPh>
    <rPh sb="11" eb="13">
      <t>ケンチク</t>
    </rPh>
    <phoneticPr fontId="41"/>
  </si>
  <si>
    <t>二級建築施工管理技士（軀体）</t>
    <rPh sb="0" eb="2">
      <t>ニキュウ</t>
    </rPh>
    <rPh sb="2" eb="4">
      <t>ケンチク</t>
    </rPh>
    <rPh sb="4" eb="6">
      <t>セコウ</t>
    </rPh>
    <rPh sb="6" eb="8">
      <t>カンリ</t>
    </rPh>
    <rPh sb="8" eb="10">
      <t>ギシ</t>
    </rPh>
    <rPh sb="11" eb="12">
      <t>カラダ</t>
    </rPh>
    <rPh sb="12" eb="13">
      <t>カラダ</t>
    </rPh>
    <phoneticPr fontId="41"/>
  </si>
  <si>
    <t>二級建築施工管理技士（仕上げ）</t>
    <rPh sb="0" eb="2">
      <t>ニキュウ</t>
    </rPh>
    <rPh sb="2" eb="4">
      <t>ケンチク</t>
    </rPh>
    <rPh sb="4" eb="6">
      <t>セコウ</t>
    </rPh>
    <rPh sb="6" eb="8">
      <t>カンリ</t>
    </rPh>
    <rPh sb="8" eb="10">
      <t>ギシ</t>
    </rPh>
    <rPh sb="11" eb="13">
      <t>シア</t>
    </rPh>
    <phoneticPr fontId="41"/>
  </si>
  <si>
    <t>一級電気工事施工管理技士</t>
    <rPh sb="0" eb="2">
      <t>イッキュウ</t>
    </rPh>
    <rPh sb="2" eb="4">
      <t>デンキ</t>
    </rPh>
    <rPh sb="4" eb="6">
      <t>コウジ</t>
    </rPh>
    <rPh sb="6" eb="8">
      <t>セコウ</t>
    </rPh>
    <rPh sb="8" eb="10">
      <t>カンリ</t>
    </rPh>
    <rPh sb="10" eb="12">
      <t>ギシ</t>
    </rPh>
    <phoneticPr fontId="41"/>
  </si>
  <si>
    <t>二級電気工事施工管理技士</t>
    <rPh sb="0" eb="2">
      <t>ニキュウ</t>
    </rPh>
    <rPh sb="2" eb="4">
      <t>デンキ</t>
    </rPh>
    <rPh sb="4" eb="6">
      <t>コウジ</t>
    </rPh>
    <rPh sb="6" eb="8">
      <t>セコウ</t>
    </rPh>
    <rPh sb="8" eb="10">
      <t>カンリ</t>
    </rPh>
    <rPh sb="10" eb="12">
      <t>ギシ</t>
    </rPh>
    <phoneticPr fontId="41"/>
  </si>
  <si>
    <t>一級管工事施工管理技士</t>
    <rPh sb="0" eb="2">
      <t>イッキュウ</t>
    </rPh>
    <rPh sb="2" eb="3">
      <t>カン</t>
    </rPh>
    <rPh sb="3" eb="5">
      <t>コウジ</t>
    </rPh>
    <rPh sb="5" eb="7">
      <t>セコウ</t>
    </rPh>
    <rPh sb="7" eb="9">
      <t>カンリ</t>
    </rPh>
    <rPh sb="9" eb="11">
      <t>ギシ</t>
    </rPh>
    <phoneticPr fontId="41"/>
  </si>
  <si>
    <t>二級管工事施工管理技士</t>
    <rPh sb="0" eb="2">
      <t>ニキュウ</t>
    </rPh>
    <rPh sb="2" eb="3">
      <t>カン</t>
    </rPh>
    <rPh sb="3" eb="5">
      <t>コウジ</t>
    </rPh>
    <rPh sb="5" eb="7">
      <t>セコウ</t>
    </rPh>
    <rPh sb="7" eb="9">
      <t>カンリ</t>
    </rPh>
    <rPh sb="9" eb="11">
      <t>ギシ</t>
    </rPh>
    <phoneticPr fontId="41"/>
  </si>
  <si>
    <t>一級造園施工管理技士</t>
    <rPh sb="0" eb="2">
      <t>イッキュウ</t>
    </rPh>
    <rPh sb="2" eb="4">
      <t>ゾウエン</t>
    </rPh>
    <rPh sb="4" eb="6">
      <t>セコウ</t>
    </rPh>
    <rPh sb="6" eb="8">
      <t>カンリ</t>
    </rPh>
    <rPh sb="8" eb="10">
      <t>ギシ</t>
    </rPh>
    <phoneticPr fontId="41"/>
  </si>
  <si>
    <t>二級造園施工管理技士</t>
    <rPh sb="0" eb="2">
      <t>ニキュウ</t>
    </rPh>
    <rPh sb="2" eb="4">
      <t>ゾウエン</t>
    </rPh>
    <rPh sb="4" eb="6">
      <t>セコウ</t>
    </rPh>
    <rPh sb="6" eb="8">
      <t>カンリ</t>
    </rPh>
    <rPh sb="8" eb="10">
      <t>ギシ</t>
    </rPh>
    <phoneticPr fontId="41"/>
  </si>
  <si>
    <t>一級建築士</t>
    <rPh sb="0" eb="2">
      <t>イッキュウ</t>
    </rPh>
    <rPh sb="2" eb="5">
      <t>ケンチクシ</t>
    </rPh>
    <phoneticPr fontId="41"/>
  </si>
  <si>
    <t>二級建築士</t>
    <rPh sb="0" eb="2">
      <t>ニキュウ</t>
    </rPh>
    <rPh sb="2" eb="5">
      <t>ケンチクシ</t>
    </rPh>
    <phoneticPr fontId="41"/>
  </si>
  <si>
    <t>木造建築士</t>
    <rPh sb="0" eb="2">
      <t>モクゾウ</t>
    </rPh>
    <rPh sb="2" eb="5">
      <t>ケンチクシ</t>
    </rPh>
    <phoneticPr fontId="41"/>
  </si>
  <si>
    <t>建設</t>
    <rPh sb="0" eb="2">
      <t>ケンセツ</t>
    </rPh>
    <phoneticPr fontId="41"/>
  </si>
  <si>
    <t>建設「鋼構造及びコンクリート」</t>
    <rPh sb="0" eb="2">
      <t>ケンセツ</t>
    </rPh>
    <rPh sb="3" eb="4">
      <t>コウ</t>
    </rPh>
    <rPh sb="4" eb="6">
      <t>コウゾウ</t>
    </rPh>
    <rPh sb="6" eb="7">
      <t>オヨ</t>
    </rPh>
    <phoneticPr fontId="41"/>
  </si>
  <si>
    <t>農業「農業土木」</t>
    <rPh sb="0" eb="2">
      <t>ノウギョウ</t>
    </rPh>
    <rPh sb="3" eb="5">
      <t>ノウギョウ</t>
    </rPh>
    <rPh sb="5" eb="7">
      <t>ドボク</t>
    </rPh>
    <phoneticPr fontId="41"/>
  </si>
  <si>
    <t>電気･電子</t>
    <rPh sb="0" eb="2">
      <t>デンキ</t>
    </rPh>
    <rPh sb="3" eb="5">
      <t>デンシ</t>
    </rPh>
    <phoneticPr fontId="41"/>
  </si>
  <si>
    <t>機械</t>
    <rPh sb="0" eb="2">
      <t>キカイ</t>
    </rPh>
    <phoneticPr fontId="41"/>
  </si>
  <si>
    <t>機械「流体機械」又は「暖冷房及び冷凍機械」</t>
    <rPh sb="0" eb="2">
      <t>キカイ</t>
    </rPh>
    <rPh sb="3" eb="5">
      <t>リュウタイ</t>
    </rPh>
    <rPh sb="5" eb="7">
      <t>キカイ</t>
    </rPh>
    <rPh sb="8" eb="9">
      <t>マタ</t>
    </rPh>
    <rPh sb="11" eb="12">
      <t>ダン</t>
    </rPh>
    <rPh sb="12" eb="14">
      <t>レイボウ</t>
    </rPh>
    <rPh sb="14" eb="15">
      <t>オヨ</t>
    </rPh>
    <rPh sb="16" eb="18">
      <t>レイトウ</t>
    </rPh>
    <rPh sb="18" eb="20">
      <t>キカイ</t>
    </rPh>
    <phoneticPr fontId="41"/>
  </si>
  <si>
    <t>水道</t>
    <rPh sb="0" eb="2">
      <t>スイドウ</t>
    </rPh>
    <phoneticPr fontId="41"/>
  </si>
  <si>
    <t>水道「上水道及び工業用水道」</t>
    <rPh sb="0" eb="2">
      <t>スイドウ</t>
    </rPh>
    <rPh sb="3" eb="6">
      <t>ジョウスイドウ</t>
    </rPh>
    <rPh sb="6" eb="7">
      <t>オヨ</t>
    </rPh>
    <rPh sb="8" eb="11">
      <t>コウギョウヨウ</t>
    </rPh>
    <rPh sb="11" eb="13">
      <t>スイドウ</t>
    </rPh>
    <phoneticPr fontId="41"/>
  </si>
  <si>
    <t>水産「水産土木」</t>
    <rPh sb="0" eb="2">
      <t>スイサン</t>
    </rPh>
    <rPh sb="3" eb="5">
      <t>スイサン</t>
    </rPh>
    <rPh sb="5" eb="7">
      <t>ドボク</t>
    </rPh>
    <phoneticPr fontId="41"/>
  </si>
  <si>
    <t>林業「林業」</t>
    <rPh sb="0" eb="2">
      <t>リンギョウ</t>
    </rPh>
    <rPh sb="3" eb="5">
      <t>リンギョウ</t>
    </rPh>
    <phoneticPr fontId="41"/>
  </si>
  <si>
    <t>林業「森林土木」</t>
    <rPh sb="0" eb="2">
      <t>リンギョウ</t>
    </rPh>
    <rPh sb="3" eb="5">
      <t>シンリン</t>
    </rPh>
    <rPh sb="5" eb="7">
      <t>ドボク</t>
    </rPh>
    <phoneticPr fontId="41"/>
  </si>
  <si>
    <t>衛生工学</t>
    <rPh sb="0" eb="2">
      <t>エイセイ</t>
    </rPh>
    <rPh sb="2" eb="4">
      <t>コウガク</t>
    </rPh>
    <phoneticPr fontId="41"/>
  </si>
  <si>
    <t>衛生工学「水質管理」</t>
    <rPh sb="0" eb="2">
      <t>エイセイ</t>
    </rPh>
    <rPh sb="2" eb="4">
      <t>コウガク</t>
    </rPh>
    <rPh sb="5" eb="7">
      <t>スイシツ</t>
    </rPh>
    <rPh sb="7" eb="9">
      <t>カンリ</t>
    </rPh>
    <phoneticPr fontId="41"/>
  </si>
  <si>
    <t>衛生工学「廃棄物処理」又は「汚物処理」</t>
    <rPh sb="0" eb="2">
      <t>エイセイ</t>
    </rPh>
    <rPh sb="2" eb="4">
      <t>コウガク</t>
    </rPh>
    <rPh sb="5" eb="8">
      <t>ハイキブツ</t>
    </rPh>
    <rPh sb="8" eb="10">
      <t>ショリ</t>
    </rPh>
    <rPh sb="11" eb="12">
      <t>マタ</t>
    </rPh>
    <rPh sb="14" eb="16">
      <t>オブツ</t>
    </rPh>
    <rPh sb="16" eb="18">
      <t>ショリ</t>
    </rPh>
    <phoneticPr fontId="41"/>
  </si>
  <si>
    <t>第一種電気工事士</t>
    <rPh sb="0" eb="1">
      <t>ダイ</t>
    </rPh>
    <rPh sb="1" eb="3">
      <t>イッシュ</t>
    </rPh>
    <rPh sb="3" eb="5">
      <t>デンキ</t>
    </rPh>
    <rPh sb="5" eb="7">
      <t>コウジ</t>
    </rPh>
    <rPh sb="7" eb="8">
      <t>シ</t>
    </rPh>
    <phoneticPr fontId="41"/>
  </si>
  <si>
    <t>第二種電気工事士</t>
    <rPh sb="0" eb="1">
      <t>ダイ</t>
    </rPh>
    <rPh sb="1" eb="2">
      <t>ニ</t>
    </rPh>
    <rPh sb="2" eb="3">
      <t>シュ</t>
    </rPh>
    <rPh sb="3" eb="5">
      <t>デンキ</t>
    </rPh>
    <rPh sb="5" eb="7">
      <t>コウジ</t>
    </rPh>
    <rPh sb="7" eb="8">
      <t>シ</t>
    </rPh>
    <phoneticPr fontId="41"/>
  </si>
  <si>
    <t>電気主任技術者（第１種～第３種）</t>
    <rPh sb="0" eb="2">
      <t>デンキ</t>
    </rPh>
    <rPh sb="2" eb="4">
      <t>シュニン</t>
    </rPh>
    <rPh sb="4" eb="7">
      <t>ギジュツシャ</t>
    </rPh>
    <rPh sb="8" eb="9">
      <t>ダイ</t>
    </rPh>
    <rPh sb="10" eb="11">
      <t>シュ</t>
    </rPh>
    <rPh sb="12" eb="13">
      <t>ダイ</t>
    </rPh>
    <rPh sb="14" eb="15">
      <t>シュ</t>
    </rPh>
    <phoneticPr fontId="41"/>
  </si>
  <si>
    <t>電気通信主任技術者</t>
    <rPh sb="0" eb="2">
      <t>デンキ</t>
    </rPh>
    <rPh sb="2" eb="4">
      <t>ツウシン</t>
    </rPh>
    <rPh sb="4" eb="6">
      <t>シュニン</t>
    </rPh>
    <rPh sb="6" eb="9">
      <t>ギジュツシャ</t>
    </rPh>
    <phoneticPr fontId="41"/>
  </si>
  <si>
    <t>給水装置工事主任技術者</t>
    <rPh sb="0" eb="2">
      <t>キュウスイ</t>
    </rPh>
    <rPh sb="2" eb="4">
      <t>ソウチ</t>
    </rPh>
    <rPh sb="4" eb="6">
      <t>コウジ</t>
    </rPh>
    <rPh sb="6" eb="8">
      <t>シュニン</t>
    </rPh>
    <rPh sb="8" eb="11">
      <t>ギジュツシャ</t>
    </rPh>
    <phoneticPr fontId="41"/>
  </si>
  <si>
    <t>建築設備士</t>
    <rPh sb="0" eb="2">
      <t>ケンチク</t>
    </rPh>
    <rPh sb="2" eb="4">
      <t>セツビ</t>
    </rPh>
    <rPh sb="4" eb="5">
      <t>シ</t>
    </rPh>
    <phoneticPr fontId="41"/>
  </si>
  <si>
    <t>建築大工（１級）</t>
    <rPh sb="0" eb="2">
      <t>ケンチク</t>
    </rPh>
    <rPh sb="2" eb="4">
      <t>ダイク</t>
    </rPh>
    <rPh sb="6" eb="7">
      <t>キュウ</t>
    </rPh>
    <phoneticPr fontId="41"/>
  </si>
  <si>
    <t>建築大工（２級）</t>
    <rPh sb="0" eb="2">
      <t>ケンチク</t>
    </rPh>
    <rPh sb="2" eb="4">
      <t>ダイク</t>
    </rPh>
    <rPh sb="6" eb="7">
      <t>キュウ</t>
    </rPh>
    <phoneticPr fontId="41"/>
  </si>
  <si>
    <t>左官（１級）</t>
    <rPh sb="0" eb="2">
      <t>サカン</t>
    </rPh>
    <rPh sb="4" eb="5">
      <t>キュウ</t>
    </rPh>
    <phoneticPr fontId="41"/>
  </si>
  <si>
    <t>左官（２級）</t>
    <rPh sb="0" eb="2">
      <t>サカン</t>
    </rPh>
    <rPh sb="4" eb="5">
      <t>キュウ</t>
    </rPh>
    <phoneticPr fontId="41"/>
  </si>
  <si>
    <t>とび・とび工・型枠施工・コンクリート圧送施工（１級）</t>
    <rPh sb="5" eb="6">
      <t>コウ</t>
    </rPh>
    <rPh sb="7" eb="9">
      <t>カタワク</t>
    </rPh>
    <rPh sb="9" eb="11">
      <t>セコウ</t>
    </rPh>
    <rPh sb="18" eb="19">
      <t>アツ</t>
    </rPh>
    <rPh sb="19" eb="20">
      <t>ソウ</t>
    </rPh>
    <rPh sb="20" eb="22">
      <t>セコウ</t>
    </rPh>
    <rPh sb="24" eb="25">
      <t>キュウ</t>
    </rPh>
    <phoneticPr fontId="41"/>
  </si>
  <si>
    <t>とび・とび工・型枠施工・コンクリート圧送施工（２級）</t>
    <rPh sb="5" eb="6">
      <t>コウ</t>
    </rPh>
    <rPh sb="7" eb="9">
      <t>カタワク</t>
    </rPh>
    <rPh sb="9" eb="11">
      <t>セコウ</t>
    </rPh>
    <rPh sb="18" eb="19">
      <t>アツ</t>
    </rPh>
    <rPh sb="19" eb="20">
      <t>ソウ</t>
    </rPh>
    <rPh sb="20" eb="22">
      <t>セコウ</t>
    </rPh>
    <rPh sb="24" eb="25">
      <t>キュウ</t>
    </rPh>
    <phoneticPr fontId="41"/>
  </si>
  <si>
    <t>ウエルポイント施工（１級）</t>
    <rPh sb="7" eb="9">
      <t>セコウ</t>
    </rPh>
    <rPh sb="11" eb="12">
      <t>キュウ</t>
    </rPh>
    <phoneticPr fontId="41"/>
  </si>
  <si>
    <t>ウエルポイント施工（２級）</t>
    <rPh sb="7" eb="9">
      <t>セコウ</t>
    </rPh>
    <rPh sb="11" eb="12">
      <t>キュウ</t>
    </rPh>
    <phoneticPr fontId="41"/>
  </si>
  <si>
    <t>空気調和設備配管・冷凍空気調和機器施工（１級）</t>
    <rPh sb="0" eb="2">
      <t>クウキ</t>
    </rPh>
    <rPh sb="2" eb="4">
      <t>チョウワ</t>
    </rPh>
    <rPh sb="4" eb="6">
      <t>セツビ</t>
    </rPh>
    <rPh sb="6" eb="8">
      <t>ハイカン</t>
    </rPh>
    <rPh sb="9" eb="11">
      <t>レイトウ</t>
    </rPh>
    <rPh sb="11" eb="13">
      <t>クウキ</t>
    </rPh>
    <rPh sb="13" eb="15">
      <t>チョウワ</t>
    </rPh>
    <rPh sb="15" eb="17">
      <t>キキ</t>
    </rPh>
    <rPh sb="17" eb="19">
      <t>セコウ</t>
    </rPh>
    <rPh sb="21" eb="22">
      <t>キュウ</t>
    </rPh>
    <phoneticPr fontId="41"/>
  </si>
  <si>
    <t>空気調和設備配管・冷凍空気調和機器施工（２級）</t>
    <rPh sb="0" eb="2">
      <t>クウキ</t>
    </rPh>
    <rPh sb="2" eb="4">
      <t>チョウワ</t>
    </rPh>
    <rPh sb="4" eb="6">
      <t>セツビ</t>
    </rPh>
    <rPh sb="6" eb="8">
      <t>ハイカン</t>
    </rPh>
    <rPh sb="9" eb="11">
      <t>レイトウ</t>
    </rPh>
    <rPh sb="11" eb="13">
      <t>クウキ</t>
    </rPh>
    <rPh sb="13" eb="15">
      <t>チョウワ</t>
    </rPh>
    <rPh sb="15" eb="17">
      <t>キキ</t>
    </rPh>
    <rPh sb="17" eb="19">
      <t>セコウ</t>
    </rPh>
    <rPh sb="21" eb="22">
      <t>キュウ</t>
    </rPh>
    <phoneticPr fontId="41"/>
  </si>
  <si>
    <t>給排水衛生設備配管（１級）</t>
    <rPh sb="0" eb="1">
      <t>キュウ</t>
    </rPh>
    <rPh sb="1" eb="3">
      <t>ハイスイ</t>
    </rPh>
    <rPh sb="3" eb="5">
      <t>エイセイ</t>
    </rPh>
    <rPh sb="5" eb="7">
      <t>セツビ</t>
    </rPh>
    <rPh sb="7" eb="9">
      <t>ハイカン</t>
    </rPh>
    <rPh sb="11" eb="12">
      <t>キュウ</t>
    </rPh>
    <phoneticPr fontId="41"/>
  </si>
  <si>
    <t>給排水衛生設備配管（２級）</t>
    <rPh sb="0" eb="1">
      <t>キュウ</t>
    </rPh>
    <rPh sb="1" eb="3">
      <t>ハイスイ</t>
    </rPh>
    <rPh sb="3" eb="5">
      <t>エイセイ</t>
    </rPh>
    <rPh sb="5" eb="7">
      <t>セツビ</t>
    </rPh>
    <rPh sb="7" eb="9">
      <t>ハイカン</t>
    </rPh>
    <rPh sb="11" eb="12">
      <t>キュウ</t>
    </rPh>
    <phoneticPr fontId="41"/>
  </si>
  <si>
    <t>配管・配管工（１級）</t>
    <rPh sb="0" eb="2">
      <t>ハイカン</t>
    </rPh>
    <rPh sb="3" eb="6">
      <t>ハイカンコウ</t>
    </rPh>
    <rPh sb="8" eb="9">
      <t>キュウ</t>
    </rPh>
    <phoneticPr fontId="41"/>
  </si>
  <si>
    <t>配管・配管工（２級）</t>
    <rPh sb="0" eb="2">
      <t>ハイカン</t>
    </rPh>
    <rPh sb="3" eb="6">
      <t>ハイカンコウ</t>
    </rPh>
    <rPh sb="8" eb="9">
      <t>キュウ</t>
    </rPh>
    <phoneticPr fontId="41"/>
  </si>
  <si>
    <t>タイル張り・タイル張り工（１級）</t>
    <rPh sb="3" eb="4">
      <t>バ</t>
    </rPh>
    <rPh sb="9" eb="10">
      <t>バ</t>
    </rPh>
    <rPh sb="11" eb="12">
      <t>コウ</t>
    </rPh>
    <rPh sb="14" eb="15">
      <t>キュウ</t>
    </rPh>
    <phoneticPr fontId="41"/>
  </si>
  <si>
    <t>タイル張り・タイル張り工（２級）</t>
    <rPh sb="3" eb="4">
      <t>バ</t>
    </rPh>
    <rPh sb="9" eb="10">
      <t>バ</t>
    </rPh>
    <rPh sb="11" eb="12">
      <t>コウ</t>
    </rPh>
    <rPh sb="14" eb="15">
      <t>キュウ</t>
    </rPh>
    <phoneticPr fontId="41"/>
  </si>
  <si>
    <t>築炉・築炉工（１級）・れんが積み</t>
    <rPh sb="0" eb="1">
      <t>チク</t>
    </rPh>
    <rPh sb="1" eb="2">
      <t>ロ</t>
    </rPh>
    <rPh sb="3" eb="4">
      <t>チク</t>
    </rPh>
    <rPh sb="4" eb="5">
      <t>ロ</t>
    </rPh>
    <rPh sb="5" eb="6">
      <t>コウ</t>
    </rPh>
    <rPh sb="8" eb="9">
      <t>キュウ</t>
    </rPh>
    <rPh sb="14" eb="15">
      <t>ヅ</t>
    </rPh>
    <phoneticPr fontId="41"/>
  </si>
  <si>
    <t>築炉・築炉工（２級）</t>
    <rPh sb="0" eb="1">
      <t>チク</t>
    </rPh>
    <rPh sb="1" eb="2">
      <t>ロ</t>
    </rPh>
    <rPh sb="3" eb="4">
      <t>チク</t>
    </rPh>
    <rPh sb="4" eb="5">
      <t>ロ</t>
    </rPh>
    <rPh sb="5" eb="6">
      <t>コウ</t>
    </rPh>
    <rPh sb="8" eb="9">
      <t>キュウ</t>
    </rPh>
    <phoneticPr fontId="41"/>
  </si>
  <si>
    <t>ブロック建築・ブロック建築工（１級）・コンクリート積みブロック施工</t>
    <rPh sb="4" eb="6">
      <t>ケンチク</t>
    </rPh>
    <rPh sb="11" eb="13">
      <t>ケンチク</t>
    </rPh>
    <rPh sb="13" eb="14">
      <t>コウ</t>
    </rPh>
    <rPh sb="16" eb="17">
      <t>キュウ</t>
    </rPh>
    <rPh sb="25" eb="26">
      <t>ヅ</t>
    </rPh>
    <rPh sb="31" eb="33">
      <t>セコウ</t>
    </rPh>
    <phoneticPr fontId="41"/>
  </si>
  <si>
    <t>ブロック建築・ブロック建築工（２級）</t>
    <rPh sb="4" eb="6">
      <t>ケンチク</t>
    </rPh>
    <rPh sb="11" eb="13">
      <t>ケンチク</t>
    </rPh>
    <rPh sb="13" eb="14">
      <t>コウ</t>
    </rPh>
    <rPh sb="16" eb="17">
      <t>キュウ</t>
    </rPh>
    <phoneticPr fontId="41"/>
  </si>
  <si>
    <t>石工・石材施工・石積み（１級）</t>
    <rPh sb="0" eb="2">
      <t>イシク</t>
    </rPh>
    <rPh sb="3" eb="5">
      <t>セキザイ</t>
    </rPh>
    <rPh sb="5" eb="7">
      <t>セコウ</t>
    </rPh>
    <rPh sb="8" eb="9">
      <t>イシ</t>
    </rPh>
    <rPh sb="9" eb="10">
      <t>ヅ</t>
    </rPh>
    <rPh sb="13" eb="14">
      <t>キュウ</t>
    </rPh>
    <phoneticPr fontId="41"/>
  </si>
  <si>
    <t>石工・石材施工・石積み（２級）</t>
    <rPh sb="0" eb="2">
      <t>イシク</t>
    </rPh>
    <rPh sb="3" eb="5">
      <t>セキザイ</t>
    </rPh>
    <rPh sb="5" eb="7">
      <t>セコウ</t>
    </rPh>
    <rPh sb="8" eb="9">
      <t>イシ</t>
    </rPh>
    <rPh sb="9" eb="10">
      <t>ヅ</t>
    </rPh>
    <rPh sb="13" eb="14">
      <t>キュウ</t>
    </rPh>
    <phoneticPr fontId="41"/>
  </si>
  <si>
    <t>鉄工・製罐（１級）</t>
    <rPh sb="0" eb="2">
      <t>テッコウ</t>
    </rPh>
    <rPh sb="3" eb="5">
      <t>セイカン</t>
    </rPh>
    <rPh sb="7" eb="8">
      <t>キュウ</t>
    </rPh>
    <phoneticPr fontId="41"/>
  </si>
  <si>
    <t>鉄工・製罐（２級）</t>
    <rPh sb="0" eb="2">
      <t>テッコウ</t>
    </rPh>
    <rPh sb="3" eb="5">
      <t>セイカン</t>
    </rPh>
    <rPh sb="7" eb="8">
      <t>キュウ</t>
    </rPh>
    <phoneticPr fontId="41"/>
  </si>
  <si>
    <t>鉄筋組立て・鉄筋施工（１級）</t>
    <rPh sb="0" eb="2">
      <t>テッキン</t>
    </rPh>
    <rPh sb="2" eb="4">
      <t>クミタ</t>
    </rPh>
    <rPh sb="6" eb="8">
      <t>テッキン</t>
    </rPh>
    <rPh sb="8" eb="10">
      <t>セコウ</t>
    </rPh>
    <rPh sb="12" eb="13">
      <t>キュウ</t>
    </rPh>
    <phoneticPr fontId="41"/>
  </si>
  <si>
    <t>鉄筋組立て・鉄筋施工（２級）</t>
    <rPh sb="0" eb="2">
      <t>テッキン</t>
    </rPh>
    <rPh sb="2" eb="4">
      <t>クミタ</t>
    </rPh>
    <rPh sb="6" eb="8">
      <t>テッキン</t>
    </rPh>
    <rPh sb="8" eb="10">
      <t>セコウ</t>
    </rPh>
    <rPh sb="12" eb="13">
      <t>キュウ</t>
    </rPh>
    <phoneticPr fontId="41"/>
  </si>
  <si>
    <t>工場板金（１級）</t>
    <rPh sb="0" eb="2">
      <t>コウジョウ</t>
    </rPh>
    <rPh sb="2" eb="4">
      <t>バンキン</t>
    </rPh>
    <rPh sb="6" eb="7">
      <t>キュウ</t>
    </rPh>
    <phoneticPr fontId="41"/>
  </si>
  <si>
    <t>工場板金（２級）</t>
    <rPh sb="0" eb="2">
      <t>コウジョウ</t>
    </rPh>
    <rPh sb="2" eb="4">
      <t>バンキン</t>
    </rPh>
    <rPh sb="6" eb="7">
      <t>キュウ</t>
    </rPh>
    <phoneticPr fontId="41"/>
  </si>
  <si>
    <t>板金「建築板金作業」・建築板金・板金工「建築板金作業」（１級）</t>
    <rPh sb="0" eb="2">
      <t>バンキン</t>
    </rPh>
    <rPh sb="3" eb="5">
      <t>ケンチク</t>
    </rPh>
    <rPh sb="5" eb="7">
      <t>バンキン</t>
    </rPh>
    <rPh sb="7" eb="9">
      <t>サギョウ</t>
    </rPh>
    <rPh sb="11" eb="13">
      <t>ケンチク</t>
    </rPh>
    <rPh sb="13" eb="15">
      <t>バンキン</t>
    </rPh>
    <rPh sb="16" eb="18">
      <t>バンキン</t>
    </rPh>
    <rPh sb="18" eb="19">
      <t>コウ</t>
    </rPh>
    <rPh sb="20" eb="22">
      <t>ケンチク</t>
    </rPh>
    <rPh sb="22" eb="24">
      <t>バンキン</t>
    </rPh>
    <rPh sb="24" eb="26">
      <t>サギョウ</t>
    </rPh>
    <rPh sb="29" eb="30">
      <t>キュウ</t>
    </rPh>
    <phoneticPr fontId="41"/>
  </si>
  <si>
    <t>板金「建築板金作業」・建築板金・板金工「建築板金作業」（２級）</t>
    <rPh sb="0" eb="2">
      <t>バンキン</t>
    </rPh>
    <rPh sb="3" eb="5">
      <t>ケンチク</t>
    </rPh>
    <rPh sb="5" eb="7">
      <t>バンキン</t>
    </rPh>
    <rPh sb="7" eb="9">
      <t>サギョウ</t>
    </rPh>
    <rPh sb="11" eb="13">
      <t>ケンチク</t>
    </rPh>
    <rPh sb="13" eb="15">
      <t>バンキン</t>
    </rPh>
    <rPh sb="16" eb="18">
      <t>バンキン</t>
    </rPh>
    <rPh sb="18" eb="19">
      <t>コウ</t>
    </rPh>
    <rPh sb="20" eb="22">
      <t>ケンチク</t>
    </rPh>
    <rPh sb="22" eb="24">
      <t>バンキン</t>
    </rPh>
    <rPh sb="24" eb="26">
      <t>サギョウ</t>
    </rPh>
    <rPh sb="29" eb="30">
      <t>キュウ</t>
    </rPh>
    <phoneticPr fontId="41"/>
  </si>
  <si>
    <t>板金・板金工・打出し板金（１級）</t>
    <rPh sb="0" eb="2">
      <t>バンキン</t>
    </rPh>
    <rPh sb="3" eb="5">
      <t>バンキン</t>
    </rPh>
    <rPh sb="5" eb="6">
      <t>コウ</t>
    </rPh>
    <rPh sb="7" eb="9">
      <t>ウチダ</t>
    </rPh>
    <rPh sb="10" eb="12">
      <t>バンキン</t>
    </rPh>
    <rPh sb="14" eb="15">
      <t>キュウ</t>
    </rPh>
    <phoneticPr fontId="41"/>
  </si>
  <si>
    <t>板金・板金工・打出し板金（２級）</t>
    <rPh sb="0" eb="2">
      <t>バンキン</t>
    </rPh>
    <rPh sb="3" eb="5">
      <t>バンキン</t>
    </rPh>
    <rPh sb="5" eb="6">
      <t>コウ</t>
    </rPh>
    <rPh sb="7" eb="9">
      <t>ウチダ</t>
    </rPh>
    <rPh sb="10" eb="12">
      <t>バンキン</t>
    </rPh>
    <rPh sb="14" eb="15">
      <t>キュウ</t>
    </rPh>
    <phoneticPr fontId="41"/>
  </si>
  <si>
    <t>かわらぶき・スレート施工（１級）</t>
    <rPh sb="10" eb="12">
      <t>セコウ</t>
    </rPh>
    <rPh sb="14" eb="15">
      <t>キュウ</t>
    </rPh>
    <phoneticPr fontId="41"/>
  </si>
  <si>
    <t>かわらぶき・スレート施工（２級）</t>
    <rPh sb="10" eb="12">
      <t>セコウ</t>
    </rPh>
    <rPh sb="14" eb="15">
      <t>キュウ</t>
    </rPh>
    <phoneticPr fontId="41"/>
  </si>
  <si>
    <t>ガラス施工（１級）</t>
    <rPh sb="3" eb="5">
      <t>セコウ</t>
    </rPh>
    <rPh sb="7" eb="8">
      <t>キュウ</t>
    </rPh>
    <phoneticPr fontId="41"/>
  </si>
  <si>
    <t>ガラス施工（２級）</t>
    <rPh sb="3" eb="5">
      <t>セコウ</t>
    </rPh>
    <rPh sb="7" eb="8">
      <t>キュウ</t>
    </rPh>
    <phoneticPr fontId="41"/>
  </si>
  <si>
    <t>塗装・木工塗装・木工塗装工（１級）</t>
    <rPh sb="0" eb="2">
      <t>トソウ</t>
    </rPh>
    <rPh sb="3" eb="5">
      <t>モッコウ</t>
    </rPh>
    <rPh sb="5" eb="7">
      <t>トソウ</t>
    </rPh>
    <rPh sb="8" eb="10">
      <t>モッコウ</t>
    </rPh>
    <rPh sb="10" eb="12">
      <t>トソウ</t>
    </rPh>
    <rPh sb="12" eb="13">
      <t>コウ</t>
    </rPh>
    <rPh sb="15" eb="16">
      <t>キュウ</t>
    </rPh>
    <phoneticPr fontId="41"/>
  </si>
  <si>
    <t>塗装・木工塗装・木工塗装工（２級）</t>
    <rPh sb="0" eb="2">
      <t>トソウ</t>
    </rPh>
    <rPh sb="3" eb="5">
      <t>モッコウ</t>
    </rPh>
    <rPh sb="5" eb="7">
      <t>トソウ</t>
    </rPh>
    <rPh sb="8" eb="10">
      <t>モッコウ</t>
    </rPh>
    <rPh sb="10" eb="12">
      <t>トソウ</t>
    </rPh>
    <rPh sb="12" eb="13">
      <t>コウ</t>
    </rPh>
    <rPh sb="15" eb="16">
      <t>キュウ</t>
    </rPh>
    <phoneticPr fontId="41"/>
  </si>
  <si>
    <t>建築塗装・建築塗装工（１級）</t>
    <rPh sb="0" eb="2">
      <t>ケンチク</t>
    </rPh>
    <rPh sb="2" eb="4">
      <t>トソウ</t>
    </rPh>
    <rPh sb="5" eb="7">
      <t>ケンチク</t>
    </rPh>
    <rPh sb="7" eb="10">
      <t>トソウコウ</t>
    </rPh>
    <rPh sb="12" eb="13">
      <t>キュウ</t>
    </rPh>
    <phoneticPr fontId="41"/>
  </si>
  <si>
    <t>建築塗装・建築塗装工（２級）</t>
    <rPh sb="0" eb="2">
      <t>ケンチク</t>
    </rPh>
    <rPh sb="2" eb="4">
      <t>トソウ</t>
    </rPh>
    <rPh sb="5" eb="7">
      <t>ケンチク</t>
    </rPh>
    <rPh sb="7" eb="10">
      <t>トソウコウ</t>
    </rPh>
    <rPh sb="12" eb="13">
      <t>キュウ</t>
    </rPh>
    <phoneticPr fontId="41"/>
  </si>
  <si>
    <t>金属塗装・金属塗装工（１級）</t>
    <rPh sb="0" eb="2">
      <t>キンゾク</t>
    </rPh>
    <rPh sb="2" eb="4">
      <t>トソウ</t>
    </rPh>
    <rPh sb="5" eb="7">
      <t>キンゾク</t>
    </rPh>
    <rPh sb="7" eb="10">
      <t>トソウコウ</t>
    </rPh>
    <rPh sb="12" eb="13">
      <t>キュウ</t>
    </rPh>
    <phoneticPr fontId="41"/>
  </si>
  <si>
    <t>金属塗装・金属塗装工（２級）</t>
    <rPh sb="0" eb="2">
      <t>キンゾク</t>
    </rPh>
    <rPh sb="2" eb="4">
      <t>トソウ</t>
    </rPh>
    <rPh sb="5" eb="7">
      <t>キンゾク</t>
    </rPh>
    <rPh sb="7" eb="10">
      <t>トソウコウ</t>
    </rPh>
    <rPh sb="12" eb="13">
      <t>キュウ</t>
    </rPh>
    <phoneticPr fontId="41"/>
  </si>
  <si>
    <t>噴霧塗装（１級）</t>
    <rPh sb="0" eb="2">
      <t>フンム</t>
    </rPh>
    <rPh sb="2" eb="4">
      <t>トソウ</t>
    </rPh>
    <rPh sb="6" eb="7">
      <t>キュウ</t>
    </rPh>
    <phoneticPr fontId="41"/>
  </si>
  <si>
    <t>噴霧塗装（２級）</t>
    <rPh sb="0" eb="2">
      <t>フンム</t>
    </rPh>
    <rPh sb="2" eb="4">
      <t>トソウ</t>
    </rPh>
    <rPh sb="6" eb="7">
      <t>キュウ</t>
    </rPh>
    <phoneticPr fontId="41"/>
  </si>
  <si>
    <t>路面表示施工</t>
    <rPh sb="0" eb="2">
      <t>ロメン</t>
    </rPh>
    <rPh sb="2" eb="4">
      <t>ヒョウジ</t>
    </rPh>
    <rPh sb="4" eb="6">
      <t>セコウ</t>
    </rPh>
    <phoneticPr fontId="41"/>
  </si>
  <si>
    <t>畳製作・畳工（１級）</t>
    <rPh sb="0" eb="1">
      <t>タタミ</t>
    </rPh>
    <rPh sb="1" eb="3">
      <t>セイサク</t>
    </rPh>
    <rPh sb="4" eb="5">
      <t>タタミ</t>
    </rPh>
    <rPh sb="5" eb="6">
      <t>コウ</t>
    </rPh>
    <rPh sb="8" eb="9">
      <t>キュウ</t>
    </rPh>
    <phoneticPr fontId="41"/>
  </si>
  <si>
    <t>畳製作・畳工（２級）</t>
    <rPh sb="0" eb="1">
      <t>タタミ</t>
    </rPh>
    <rPh sb="1" eb="3">
      <t>セイサク</t>
    </rPh>
    <rPh sb="4" eb="5">
      <t>タタミ</t>
    </rPh>
    <rPh sb="5" eb="6">
      <t>コウ</t>
    </rPh>
    <rPh sb="8" eb="9">
      <t>キュウ</t>
    </rPh>
    <phoneticPr fontId="41"/>
  </si>
  <si>
    <t>内装仕上げ施工・カーテン施工・天井仕上げ施工・床仕上げ施工・表装・表具・表具工（１級）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41"/>
  </si>
  <si>
    <t>内装仕上げ施工・カーテン施工・天井仕上げ施工・床仕上げ施工・表装・表具・表具工（２級）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41"/>
  </si>
  <si>
    <t>熱絶縁施工（１級）</t>
    <rPh sb="0" eb="1">
      <t>ネツ</t>
    </rPh>
    <rPh sb="1" eb="3">
      <t>ゼツエン</t>
    </rPh>
    <rPh sb="3" eb="5">
      <t>セコウ</t>
    </rPh>
    <rPh sb="7" eb="8">
      <t>キュウ</t>
    </rPh>
    <phoneticPr fontId="41"/>
  </si>
  <si>
    <t>熱絶縁施工（２級）</t>
    <rPh sb="0" eb="1">
      <t>ネツ</t>
    </rPh>
    <rPh sb="1" eb="3">
      <t>ゼツエン</t>
    </rPh>
    <rPh sb="3" eb="5">
      <t>セコウ</t>
    </rPh>
    <rPh sb="7" eb="8">
      <t>キュウ</t>
    </rPh>
    <phoneticPr fontId="41"/>
  </si>
  <si>
    <t>建具製作・建具工・木工・カーテンウォール施工・サッシ施工（１級）</t>
    <rPh sb="0" eb="2">
      <t>タテグ</t>
    </rPh>
    <rPh sb="2" eb="4">
      <t>セイサク</t>
    </rPh>
    <rPh sb="5" eb="7">
      <t>タテグ</t>
    </rPh>
    <rPh sb="7" eb="8">
      <t>コウ</t>
    </rPh>
    <rPh sb="9" eb="11">
      <t>モッコウ</t>
    </rPh>
    <rPh sb="20" eb="22">
      <t>セコウ</t>
    </rPh>
    <rPh sb="26" eb="28">
      <t>セコウ</t>
    </rPh>
    <rPh sb="30" eb="31">
      <t>キュウ</t>
    </rPh>
    <phoneticPr fontId="41"/>
  </si>
  <si>
    <t>建具製作・建具工・木工・カーテンウォール施工・サッシ施工（２級）</t>
    <rPh sb="0" eb="2">
      <t>タテグ</t>
    </rPh>
    <rPh sb="2" eb="4">
      <t>セイサク</t>
    </rPh>
    <rPh sb="5" eb="7">
      <t>タテグ</t>
    </rPh>
    <rPh sb="7" eb="8">
      <t>コウ</t>
    </rPh>
    <rPh sb="9" eb="11">
      <t>モッコウ</t>
    </rPh>
    <rPh sb="20" eb="22">
      <t>セコウ</t>
    </rPh>
    <rPh sb="26" eb="28">
      <t>セコウ</t>
    </rPh>
    <rPh sb="30" eb="31">
      <t>キュウ</t>
    </rPh>
    <phoneticPr fontId="41"/>
  </si>
  <si>
    <t>造園（１級）</t>
    <rPh sb="0" eb="2">
      <t>ゾウエン</t>
    </rPh>
    <rPh sb="4" eb="5">
      <t>キュウ</t>
    </rPh>
    <phoneticPr fontId="41"/>
  </si>
  <si>
    <t>造園（２級）</t>
    <rPh sb="0" eb="2">
      <t>ゾウエン</t>
    </rPh>
    <rPh sb="4" eb="5">
      <t>キュウ</t>
    </rPh>
    <phoneticPr fontId="41"/>
  </si>
  <si>
    <t>防水施工（１級）</t>
    <rPh sb="0" eb="2">
      <t>ボウスイ</t>
    </rPh>
    <rPh sb="2" eb="4">
      <t>セコウ</t>
    </rPh>
    <rPh sb="6" eb="7">
      <t>キュウ</t>
    </rPh>
    <phoneticPr fontId="41"/>
  </si>
  <si>
    <t>防水施工（２級）</t>
    <rPh sb="0" eb="2">
      <t>ボウスイ</t>
    </rPh>
    <rPh sb="2" eb="4">
      <t>セコウ</t>
    </rPh>
    <rPh sb="6" eb="7">
      <t>キュウ</t>
    </rPh>
    <phoneticPr fontId="41"/>
  </si>
  <si>
    <t>さく井（１級）</t>
    <rPh sb="2" eb="3">
      <t>イ</t>
    </rPh>
    <rPh sb="5" eb="6">
      <t>キュウ</t>
    </rPh>
    <phoneticPr fontId="41"/>
  </si>
  <si>
    <t>さく井（２級）</t>
    <rPh sb="2" eb="3">
      <t>イ</t>
    </rPh>
    <rPh sb="5" eb="6">
      <t>キュウ</t>
    </rPh>
    <phoneticPr fontId="41"/>
  </si>
  <si>
    <t>その他の資格</t>
    <rPh sb="2" eb="3">
      <t>タ</t>
    </rPh>
    <rPh sb="4" eb="6">
      <t>シカク</t>
    </rPh>
    <phoneticPr fontId="41"/>
  </si>
  <si>
    <t>共通様式②</t>
    <rPh sb="0" eb="2">
      <t>キョウツウ</t>
    </rPh>
    <rPh sb="2" eb="4">
      <t>ヨウシキ</t>
    </rPh>
    <phoneticPr fontId="3"/>
  </si>
  <si>
    <t>共通様式③</t>
    <rPh sb="0" eb="2">
      <t>キョウツウ</t>
    </rPh>
    <rPh sb="2" eb="4">
      <t>ヨウシキ</t>
    </rPh>
    <phoneticPr fontId="3"/>
  </si>
  <si>
    <t>ＪＲ工事管理者（在来線）</t>
    <rPh sb="2" eb="4">
      <t>コウジ</t>
    </rPh>
    <rPh sb="4" eb="7">
      <t>カンリシャ</t>
    </rPh>
    <rPh sb="8" eb="11">
      <t>ザイライセン</t>
    </rPh>
    <phoneticPr fontId="3"/>
  </si>
  <si>
    <t>建設業法第7条第2号ｲ該当（指定学科修了者で高卒後5年以上又は大卒後3年以上の実務経験者）</t>
    <rPh sb="0" eb="3">
      <t>ケンセツギョウ</t>
    </rPh>
    <rPh sb="29" eb="30">
      <t>マタ</t>
    </rPh>
    <phoneticPr fontId="41"/>
  </si>
  <si>
    <t>建設業法第7条第2号ﾛ該当（10年以上の実務経験者）</t>
    <rPh sb="0" eb="3">
      <t>ケンセツギョウ</t>
    </rPh>
    <phoneticPr fontId="3"/>
  </si>
  <si>
    <t>○</t>
    <phoneticPr fontId="3"/>
  </si>
  <si>
    <t>０１　市内・市外区分</t>
    <rPh sb="3" eb="5">
      <t>シナイ</t>
    </rPh>
    <rPh sb="6" eb="8">
      <t>シガイ</t>
    </rPh>
    <rPh sb="8" eb="10">
      <t>クブン</t>
    </rPh>
    <phoneticPr fontId="3"/>
  </si>
  <si>
    <t>０２　大臣・知事コード</t>
    <rPh sb="3" eb="5">
      <t>ダイジン</t>
    </rPh>
    <rPh sb="6" eb="8">
      <t>チジ</t>
    </rPh>
    <phoneticPr fontId="3"/>
  </si>
  <si>
    <t>０３　建設業許可番号</t>
    <rPh sb="3" eb="6">
      <t>ケンセツギョウ</t>
    </rPh>
    <rPh sb="6" eb="8">
      <t>キョカ</t>
    </rPh>
    <rPh sb="8" eb="10">
      <t>バンゴウ</t>
    </rPh>
    <phoneticPr fontId="3"/>
  </si>
  <si>
    <t>０４　申請事業所区分</t>
    <rPh sb="3" eb="5">
      <t>シンセイ</t>
    </rPh>
    <rPh sb="5" eb="8">
      <t>ジギョウショ</t>
    </rPh>
    <rPh sb="8" eb="10">
      <t>クブン</t>
    </rPh>
    <phoneticPr fontId="3"/>
  </si>
  <si>
    <t>０５　申請事業所郵便番号</t>
    <rPh sb="3" eb="5">
      <t>シンセイ</t>
    </rPh>
    <rPh sb="5" eb="8">
      <t>ジギョウショ</t>
    </rPh>
    <rPh sb="8" eb="12">
      <t>ユウビンバンゴウ</t>
    </rPh>
    <phoneticPr fontId="3"/>
  </si>
  <si>
    <t>０６　申請事業所住所</t>
    <rPh sb="3" eb="5">
      <t>シンセイ</t>
    </rPh>
    <rPh sb="5" eb="8">
      <t>ジギョウショ</t>
    </rPh>
    <rPh sb="8" eb="10">
      <t>ジュウショ</t>
    </rPh>
    <phoneticPr fontId="3"/>
  </si>
  <si>
    <t>０７　フリガナ　（申請事業所商号又は名称）</t>
    <rPh sb="9" eb="11">
      <t>シンセイ</t>
    </rPh>
    <rPh sb="11" eb="14">
      <t>ジギョウショ</t>
    </rPh>
    <phoneticPr fontId="3"/>
  </si>
  <si>
    <t>０８　申請事業所商号又は名称</t>
    <rPh sb="3" eb="5">
      <t>シンセイ</t>
    </rPh>
    <rPh sb="5" eb="8">
      <t>ジギョウショ</t>
    </rPh>
    <rPh sb="8" eb="10">
      <t>ショウゴウ</t>
    </rPh>
    <rPh sb="10" eb="11">
      <t>マタ</t>
    </rPh>
    <rPh sb="12" eb="14">
      <t>メイショウ</t>
    </rPh>
    <phoneticPr fontId="3"/>
  </si>
  <si>
    <t>０９　申請事業所代表者役職</t>
    <rPh sb="3" eb="5">
      <t>シンセイ</t>
    </rPh>
    <rPh sb="5" eb="8">
      <t>ジギョウショ</t>
    </rPh>
    <rPh sb="8" eb="11">
      <t>ダイヒョウシャ</t>
    </rPh>
    <rPh sb="11" eb="13">
      <t>ヤクショク</t>
    </rPh>
    <phoneticPr fontId="3"/>
  </si>
  <si>
    <t>１０　申請事業所代表者氏名</t>
    <rPh sb="3" eb="5">
      <t>シンセイ</t>
    </rPh>
    <rPh sb="5" eb="8">
      <t>ジギョウショ</t>
    </rPh>
    <rPh sb="8" eb="11">
      <t>ダイヒョウシャ</t>
    </rPh>
    <rPh sb="11" eb="13">
      <t>シメイ</t>
    </rPh>
    <phoneticPr fontId="3"/>
  </si>
  <si>
    <t>１１　申請事業所電話番号</t>
    <rPh sb="3" eb="5">
      <t>シンセイ</t>
    </rPh>
    <rPh sb="5" eb="8">
      <t>ジギョウショ</t>
    </rPh>
    <rPh sb="8" eb="10">
      <t>デンワ</t>
    </rPh>
    <rPh sb="10" eb="12">
      <t>バンゴウ</t>
    </rPh>
    <phoneticPr fontId="3"/>
  </si>
  <si>
    <t>１２　申請事業所ＦＡＸ番号</t>
    <rPh sb="3" eb="5">
      <t>シンセイ</t>
    </rPh>
    <rPh sb="5" eb="8">
      <t>ジギョウショ</t>
    </rPh>
    <rPh sb="11" eb="13">
      <t>バンゴウ</t>
    </rPh>
    <phoneticPr fontId="3"/>
  </si>
  <si>
    <t>１５　本社（店）等郵便番号</t>
    <rPh sb="3" eb="4">
      <t>ホン</t>
    </rPh>
    <phoneticPr fontId="3"/>
  </si>
  <si>
    <t>１６　本社（店）住所</t>
    <rPh sb="3" eb="5">
      <t>ホンシャ</t>
    </rPh>
    <rPh sb="6" eb="7">
      <t>テン</t>
    </rPh>
    <rPh sb="8" eb="10">
      <t>ジュウショ</t>
    </rPh>
    <phoneticPr fontId="3"/>
  </si>
  <si>
    <t>１７　フリガナ
本社（店）の商号又は名称</t>
    <rPh sb="8" eb="9">
      <t>ホン</t>
    </rPh>
    <rPh sb="9" eb="10">
      <t>シャ</t>
    </rPh>
    <rPh sb="11" eb="12">
      <t>ミセ</t>
    </rPh>
    <phoneticPr fontId="3"/>
  </si>
  <si>
    <t>１８　本社（店）商号又は名称</t>
    <rPh sb="3" eb="5">
      <t>ホンシャ</t>
    </rPh>
    <rPh sb="6" eb="7">
      <t>テン</t>
    </rPh>
    <rPh sb="8" eb="10">
      <t>ショウゴウ</t>
    </rPh>
    <rPh sb="10" eb="11">
      <t>マタ</t>
    </rPh>
    <rPh sb="12" eb="14">
      <t>メイショウ</t>
    </rPh>
    <phoneticPr fontId="3"/>
  </si>
  <si>
    <t>１９　本社（店）代表者役職</t>
    <rPh sb="3" eb="5">
      <t>ホンシャ</t>
    </rPh>
    <rPh sb="6" eb="7">
      <t>テン</t>
    </rPh>
    <rPh sb="8" eb="11">
      <t>ダイヒョウシャ</t>
    </rPh>
    <rPh sb="11" eb="13">
      <t>ヤクショク</t>
    </rPh>
    <phoneticPr fontId="3"/>
  </si>
  <si>
    <t>２０　本社（店）代表者氏名</t>
    <rPh sb="3" eb="5">
      <t>ホンシャ</t>
    </rPh>
    <rPh sb="6" eb="7">
      <t>テン</t>
    </rPh>
    <rPh sb="8" eb="11">
      <t>ダイヒョウシャ</t>
    </rPh>
    <rPh sb="11" eb="13">
      <t>シメイ</t>
    </rPh>
    <phoneticPr fontId="3"/>
  </si>
  <si>
    <t>２１　本社（店）電話番号</t>
    <rPh sb="3" eb="5">
      <t>ホンシャ</t>
    </rPh>
    <rPh sb="6" eb="7">
      <t>ミセ</t>
    </rPh>
    <rPh sb="8" eb="10">
      <t>デンワ</t>
    </rPh>
    <rPh sb="10" eb="12">
      <t>バンゴウ</t>
    </rPh>
    <phoneticPr fontId="3"/>
  </si>
  <si>
    <t>２２　本社（店）ＦＡＸ番号</t>
    <rPh sb="3" eb="5">
      <t>ホンシャ</t>
    </rPh>
    <rPh sb="6" eb="7">
      <t>テン</t>
    </rPh>
    <rPh sb="11" eb="13">
      <t>バンゴウ</t>
    </rPh>
    <phoneticPr fontId="3"/>
  </si>
  <si>
    <t>○</t>
  </si>
  <si>
    <t>地すべり防止工事士</t>
    <rPh sb="0" eb="1">
      <t>ジ</t>
    </rPh>
    <rPh sb="4" eb="6">
      <t>ボウシ</t>
    </rPh>
    <rPh sb="6" eb="8">
      <t>コウジ</t>
    </rPh>
    <rPh sb="8" eb="9">
      <t>シ</t>
    </rPh>
    <phoneticPr fontId="41"/>
  </si>
  <si>
    <t>一級計装士</t>
    <rPh sb="0" eb="2">
      <t>イッキュウ</t>
    </rPh>
    <rPh sb="2" eb="4">
      <t>ケイソウ</t>
    </rPh>
    <rPh sb="4" eb="5">
      <t>シ</t>
    </rPh>
    <phoneticPr fontId="41"/>
  </si>
  <si>
    <t>№</t>
    <phoneticPr fontId="3"/>
  </si>
  <si>
    <t>商号
・
名称</t>
    <rPh sb="0" eb="2">
      <t>ショウゴウ</t>
    </rPh>
    <rPh sb="5" eb="7">
      <t>メイショウ</t>
    </rPh>
    <phoneticPr fontId="3"/>
  </si>
  <si>
    <r>
      <rPr>
        <b/>
        <i/>
        <sz val="8"/>
        <color indexed="56"/>
        <rFont val="ＭＳ Ｐゴシック"/>
        <family val="3"/>
        <charset val="128"/>
      </rPr>
      <t>※</t>
    </r>
    <r>
      <rPr>
        <b/>
        <i/>
        <sz val="9"/>
        <color indexed="56"/>
        <rFont val="ＭＳ Ｐゴシック"/>
        <family val="3"/>
        <charset val="128"/>
      </rPr>
      <t xml:space="preserve">
</t>
    </r>
    <r>
      <rPr>
        <b/>
        <i/>
        <sz val="14"/>
        <color indexed="56"/>
        <rFont val="ＭＳ Ｐゴシック"/>
        <family val="3"/>
        <charset val="128"/>
      </rPr>
      <t>入力例</t>
    </r>
    <rPh sb="2" eb="4">
      <t>ニュウリョク</t>
    </rPh>
    <rPh sb="4" eb="5">
      <t>レイ</t>
    </rPh>
    <phoneticPr fontId="3"/>
  </si>
  <si>
    <t>建設業法第15条第2号ﾊ該当（同号ﾛと同等以上）</t>
    <rPh sb="0" eb="3">
      <t>ケンセツギョウ</t>
    </rPh>
    <rPh sb="3" eb="4">
      <t>ホウ</t>
    </rPh>
    <rPh sb="4" eb="5">
      <t>ダイ</t>
    </rPh>
    <rPh sb="7" eb="8">
      <t>ジョウ</t>
    </rPh>
    <rPh sb="8" eb="9">
      <t>ダイ</t>
    </rPh>
    <rPh sb="10" eb="11">
      <t>ゴウ</t>
    </rPh>
    <rPh sb="12" eb="14">
      <t>ガイトウ</t>
    </rPh>
    <rPh sb="15" eb="16">
      <t>ドウ</t>
    </rPh>
    <rPh sb="16" eb="17">
      <t>ゴウ</t>
    </rPh>
    <rPh sb="19" eb="21">
      <t>ドウトウ</t>
    </rPh>
    <rPh sb="21" eb="23">
      <t>イジョウ</t>
    </rPh>
    <phoneticPr fontId="41"/>
  </si>
  <si>
    <t>建設業法第15条第2号ﾊ該当（同号ｲと同等以上）</t>
    <rPh sb="0" eb="3">
      <t>ケンセツギョウ</t>
    </rPh>
    <rPh sb="3" eb="4">
      <t>ホウ</t>
    </rPh>
    <rPh sb="4" eb="5">
      <t>ダイ</t>
    </rPh>
    <rPh sb="7" eb="8">
      <t>ジョウ</t>
    </rPh>
    <rPh sb="8" eb="9">
      <t>ダイ</t>
    </rPh>
    <rPh sb="10" eb="11">
      <t>ゴウ</t>
    </rPh>
    <rPh sb="12" eb="14">
      <t>ガイトウ</t>
    </rPh>
    <rPh sb="15" eb="16">
      <t>ドウ</t>
    </rPh>
    <rPh sb="16" eb="17">
      <t>ゴウ</t>
    </rPh>
    <rPh sb="19" eb="20">
      <t>ドウ</t>
    </rPh>
    <rPh sb="20" eb="21">
      <t>ナド</t>
    </rPh>
    <rPh sb="21" eb="23">
      <t>イジョウ</t>
    </rPh>
    <phoneticPr fontId="41"/>
  </si>
  <si>
    <t>と</t>
  </si>
  <si>
    <t>タ</t>
  </si>
  <si>
    <t>ほ</t>
  </si>
  <si>
    <t>しゅ</t>
  </si>
  <si>
    <t>ガ</t>
  </si>
  <si>
    <t>□□高校△△科・実務20年</t>
    <rPh sb="2" eb="4">
      <t>コウコウ</t>
    </rPh>
    <rPh sb="6" eb="7">
      <t>カ</t>
    </rPh>
    <rPh sb="8" eb="10">
      <t>ジツム</t>
    </rPh>
    <rPh sb="12" eb="13">
      <t>ネン</t>
    </rPh>
    <phoneticPr fontId="3"/>
  </si>
  <si>
    <t>フリガナ</t>
  </si>
  <si>
    <t>№</t>
  </si>
  <si>
    <t>商号・名称</t>
    <rPh sb="0" eb="2">
      <t>ショウゴウ</t>
    </rPh>
    <rPh sb="3" eb="5">
      <t>メイショウ</t>
    </rPh>
    <phoneticPr fontId="3"/>
  </si>
  <si>
    <t>使用人氏名</t>
    <rPh sb="0" eb="2">
      <t>シヨウ</t>
    </rPh>
    <rPh sb="2" eb="3">
      <t>ニン</t>
    </rPh>
    <rPh sb="3" eb="5">
      <t>シメイ</t>
    </rPh>
    <phoneticPr fontId="3"/>
  </si>
  <si>
    <t>該当項目</t>
    <rPh sb="0" eb="2">
      <t>ガイトウ</t>
    </rPh>
    <rPh sb="2" eb="4">
      <t>コウモク</t>
    </rPh>
    <phoneticPr fontId="3"/>
  </si>
  <si>
    <t>添付書類</t>
    <rPh sb="0" eb="2">
      <t>テンプ</t>
    </rPh>
    <rPh sb="2" eb="4">
      <t>ショルイ</t>
    </rPh>
    <phoneticPr fontId="3"/>
  </si>
  <si>
    <t>ISO取得状況</t>
    <rPh sb="3" eb="5">
      <t>シュトク</t>
    </rPh>
    <rPh sb="5" eb="7">
      <t>ジョウキョウ</t>
    </rPh>
    <phoneticPr fontId="3"/>
  </si>
  <si>
    <t>説明</t>
    <rPh sb="0" eb="2">
      <t>セツメイ</t>
    </rPh>
    <phoneticPr fontId="3"/>
  </si>
  <si>
    <t>不要</t>
    <rPh sb="0" eb="2">
      <t>フヨウ</t>
    </rPh>
    <phoneticPr fontId="3"/>
  </si>
  <si>
    <t>その他</t>
    <rPh sb="2" eb="3">
      <t>タ</t>
    </rPh>
    <phoneticPr fontId="3"/>
  </si>
  <si>
    <t>就業規則の写し</t>
    <rPh sb="0" eb="2">
      <t>シュウギョウ</t>
    </rPh>
    <rPh sb="2" eb="4">
      <t>キソク</t>
    </rPh>
    <rPh sb="5" eb="6">
      <t>ウツ</t>
    </rPh>
    <phoneticPr fontId="3"/>
  </si>
  <si>
    <t>　</t>
    <phoneticPr fontId="3"/>
  </si>
  <si>
    <t>※（財）日本適合性認定協会（JAB)もしくはJABと相互承認を受けている認定機関が認定した審査機関の承認を受けていること。</t>
    <rPh sb="2" eb="3">
      <t>ザイ</t>
    </rPh>
    <rPh sb="4" eb="6">
      <t>ニホン</t>
    </rPh>
    <rPh sb="6" eb="9">
      <t>テキゴウセイ</t>
    </rPh>
    <rPh sb="9" eb="11">
      <t>ニンテイ</t>
    </rPh>
    <rPh sb="11" eb="13">
      <t>キョウカイ</t>
    </rPh>
    <rPh sb="26" eb="28">
      <t>ソウゴ</t>
    </rPh>
    <rPh sb="28" eb="30">
      <t>ショウニン</t>
    </rPh>
    <rPh sb="31" eb="32">
      <t>ウ</t>
    </rPh>
    <rPh sb="36" eb="38">
      <t>ニンテイ</t>
    </rPh>
    <rPh sb="41" eb="43">
      <t>ニンテイ</t>
    </rPh>
    <rPh sb="45" eb="47">
      <t>シンサ</t>
    </rPh>
    <rPh sb="47" eb="49">
      <t>キカン</t>
    </rPh>
    <rPh sb="50" eb="52">
      <t>ショウニン</t>
    </rPh>
    <rPh sb="53" eb="54">
      <t>ウ</t>
    </rPh>
    <phoneticPr fontId="3"/>
  </si>
  <si>
    <t>完成工事高</t>
    <rPh sb="0" eb="2">
      <t>カンセイ</t>
    </rPh>
    <rPh sb="2" eb="4">
      <t>コウジ</t>
    </rPh>
    <rPh sb="4" eb="5">
      <t>タカ</t>
    </rPh>
    <phoneticPr fontId="3"/>
  </si>
  <si>
    <t>○</t>
    <phoneticPr fontId="3"/>
  </si>
  <si>
    <t>活動期間</t>
    <rPh sb="0" eb="2">
      <t>カツドウ</t>
    </rPh>
    <rPh sb="2" eb="4">
      <t>キカン</t>
    </rPh>
    <phoneticPr fontId="3"/>
  </si>
  <si>
    <t>活動の種類</t>
    <rPh sb="0" eb="2">
      <t>カツドウ</t>
    </rPh>
    <rPh sb="3" eb="5">
      <t>シュルイ</t>
    </rPh>
    <phoneticPr fontId="3"/>
  </si>
  <si>
    <t>活動場所</t>
    <rPh sb="0" eb="2">
      <t>カツドウ</t>
    </rPh>
    <rPh sb="2" eb="4">
      <t>バショ</t>
    </rPh>
    <phoneticPr fontId="3"/>
  </si>
  <si>
    <t>具体的な活動内容</t>
    <rPh sb="0" eb="3">
      <t>グタイテキ</t>
    </rPh>
    <rPh sb="4" eb="6">
      <t>カツドウ</t>
    </rPh>
    <rPh sb="6" eb="8">
      <t>ナイヨウ</t>
    </rPh>
    <phoneticPr fontId="3"/>
  </si>
  <si>
    <t>本市主催行事への参加</t>
    <rPh sb="0" eb="1">
      <t>ホン</t>
    </rPh>
    <rPh sb="1" eb="2">
      <t>シ</t>
    </rPh>
    <rPh sb="2" eb="4">
      <t>シュサイ</t>
    </rPh>
    <rPh sb="4" eb="6">
      <t>ギョウジ</t>
    </rPh>
    <rPh sb="8" eb="10">
      <t>サンカ</t>
    </rPh>
    <phoneticPr fontId="3"/>
  </si>
  <si>
    <t>有　　　　　　　無</t>
    <rPh sb="0" eb="1">
      <t>アリ</t>
    </rPh>
    <rPh sb="8" eb="9">
      <t>ナ</t>
    </rPh>
    <phoneticPr fontId="3"/>
  </si>
  <si>
    <t>団体名</t>
    <rPh sb="0" eb="2">
      <t>ダンタイ</t>
    </rPh>
    <rPh sb="2" eb="3">
      <t>メイ</t>
    </rPh>
    <phoneticPr fontId="3"/>
  </si>
  <si>
    <t>印</t>
    <rPh sb="0" eb="1">
      <t>イン</t>
    </rPh>
    <phoneticPr fontId="3"/>
  </si>
  <si>
    <t>～</t>
    <phoneticPr fontId="3"/>
  </si>
  <si>
    <t>市内・市外区分</t>
    <phoneticPr fontId="3"/>
  </si>
  <si>
    <t>申請事業所区分</t>
    <phoneticPr fontId="3"/>
  </si>
  <si>
    <t>平成　　年　　月　　日</t>
    <phoneticPr fontId="3"/>
  </si>
  <si>
    <t>清掃美化活動への参加状況報告書</t>
    <rPh sb="0" eb="2">
      <t>セイソウ</t>
    </rPh>
    <rPh sb="2" eb="4">
      <t>ビカ</t>
    </rPh>
    <rPh sb="4" eb="6">
      <t>カツドウ</t>
    </rPh>
    <rPh sb="8" eb="10">
      <t>サンカ</t>
    </rPh>
    <rPh sb="10" eb="12">
      <t>ジョウキョウ</t>
    </rPh>
    <rPh sb="12" eb="14">
      <t>ホウコク</t>
    </rPh>
    <rPh sb="14" eb="15">
      <t>ショ</t>
    </rPh>
    <phoneticPr fontId="3"/>
  </si>
  <si>
    <t>清掃美化活動状況</t>
    <rPh sb="0" eb="2">
      <t>セイソウ</t>
    </rPh>
    <rPh sb="2" eb="4">
      <t>ビカ</t>
    </rPh>
    <rPh sb="4" eb="6">
      <t>カツドウ</t>
    </rPh>
    <rPh sb="6" eb="8">
      <t>ジョウキョウ</t>
    </rPh>
    <phoneticPr fontId="3"/>
  </si>
  <si>
    <t>八代市消防団協力事業所表示制度の登録状況</t>
    <rPh sb="0" eb="3">
      <t>ヤツシロシ</t>
    </rPh>
    <rPh sb="3" eb="6">
      <t>ショウボウダン</t>
    </rPh>
    <rPh sb="6" eb="8">
      <t>キョウリョク</t>
    </rPh>
    <rPh sb="8" eb="11">
      <t>ジギョウショ</t>
    </rPh>
    <rPh sb="11" eb="13">
      <t>ヒョウジ</t>
    </rPh>
    <rPh sb="13" eb="15">
      <t>セイド</t>
    </rPh>
    <rPh sb="16" eb="18">
      <t>トウロク</t>
    </rPh>
    <rPh sb="18" eb="20">
      <t>ジョウキョウ</t>
    </rPh>
    <phoneticPr fontId="3"/>
  </si>
  <si>
    <t>障がい者雇用状況</t>
    <rPh sb="0" eb="1">
      <t>サワ</t>
    </rPh>
    <rPh sb="3" eb="4">
      <t>シャ</t>
    </rPh>
    <rPh sb="4" eb="6">
      <t>コヨウ</t>
    </rPh>
    <rPh sb="6" eb="8">
      <t>ジョウキョウ</t>
    </rPh>
    <phoneticPr fontId="3"/>
  </si>
  <si>
    <t>育児休業制度の制定状況</t>
    <rPh sb="0" eb="2">
      <t>イクジ</t>
    </rPh>
    <rPh sb="2" eb="4">
      <t>キュウギョウ</t>
    </rPh>
    <rPh sb="4" eb="6">
      <t>セイド</t>
    </rPh>
    <rPh sb="7" eb="9">
      <t>セイテイ</t>
    </rPh>
    <rPh sb="9" eb="11">
      <t>ジョウキョウ</t>
    </rPh>
    <phoneticPr fontId="3"/>
  </si>
  <si>
    <t>ISO9001</t>
    <phoneticPr fontId="3"/>
  </si>
  <si>
    <t>ISO14001</t>
    <phoneticPr fontId="3"/>
  </si>
  <si>
    <t>一級相当資格保有技術者の雇用状況</t>
    <rPh sb="0" eb="2">
      <t>イッキュウ</t>
    </rPh>
    <rPh sb="2" eb="4">
      <t>ソウトウ</t>
    </rPh>
    <rPh sb="4" eb="6">
      <t>シカク</t>
    </rPh>
    <rPh sb="6" eb="8">
      <t>ホユウ</t>
    </rPh>
    <rPh sb="8" eb="11">
      <t>ギジュツシャ</t>
    </rPh>
    <rPh sb="12" eb="14">
      <t>コヨウ</t>
    </rPh>
    <rPh sb="14" eb="16">
      <t>ジョウキョウ</t>
    </rPh>
    <phoneticPr fontId="3"/>
  </si>
  <si>
    <t>下水道技術検定（第一種）</t>
    <rPh sb="0" eb="2">
      <t>ゲスイ</t>
    </rPh>
    <rPh sb="2" eb="3">
      <t>ドウ</t>
    </rPh>
    <rPh sb="3" eb="5">
      <t>ギジュツ</t>
    </rPh>
    <rPh sb="5" eb="7">
      <t>ケンテイ</t>
    </rPh>
    <rPh sb="8" eb="9">
      <t>ダイ</t>
    </rPh>
    <rPh sb="9" eb="11">
      <t>イッシュ</t>
    </rPh>
    <phoneticPr fontId="41"/>
  </si>
  <si>
    <t>下水道技術検定（第二種）</t>
    <rPh sb="0" eb="2">
      <t>ゲスイ</t>
    </rPh>
    <rPh sb="2" eb="3">
      <t>ドウ</t>
    </rPh>
    <rPh sb="3" eb="5">
      <t>ギジュツ</t>
    </rPh>
    <rPh sb="5" eb="7">
      <t>ケンテイ</t>
    </rPh>
    <rPh sb="8" eb="9">
      <t>ダイ</t>
    </rPh>
    <rPh sb="9" eb="10">
      <t>ニ</t>
    </rPh>
    <rPh sb="10" eb="11">
      <t>シュ</t>
    </rPh>
    <phoneticPr fontId="41"/>
  </si>
  <si>
    <t>下水道技術検定（第三種）</t>
    <rPh sb="0" eb="2">
      <t>ゲスイ</t>
    </rPh>
    <rPh sb="2" eb="3">
      <t>ドウ</t>
    </rPh>
    <rPh sb="3" eb="5">
      <t>ギジュツ</t>
    </rPh>
    <rPh sb="5" eb="7">
      <t>ケンテイ</t>
    </rPh>
    <rPh sb="8" eb="9">
      <t>ダイ</t>
    </rPh>
    <rPh sb="9" eb="10">
      <t>サン</t>
    </rPh>
    <rPh sb="10" eb="11">
      <t>シュ</t>
    </rPh>
    <phoneticPr fontId="41"/>
  </si>
  <si>
    <t>工事様式④-1</t>
    <phoneticPr fontId="3"/>
  </si>
  <si>
    <t>工事様式④-2</t>
    <rPh sb="0" eb="2">
      <t>コウジ</t>
    </rPh>
    <rPh sb="2" eb="4">
      <t>ヨウシキ</t>
    </rPh>
    <phoneticPr fontId="3"/>
  </si>
  <si>
    <t>-</t>
    <phoneticPr fontId="3"/>
  </si>
  <si>
    <r>
      <t>資本の額又は
出資の総額</t>
    </r>
    <r>
      <rPr>
        <sz val="10"/>
        <color indexed="10"/>
        <rFont val="ＭＳ Ｐゴシック"/>
        <family val="3"/>
        <charset val="128"/>
      </rPr>
      <t>（必須）</t>
    </r>
    <rPh sb="0" eb="2">
      <t>シホン</t>
    </rPh>
    <rPh sb="3" eb="4">
      <t>ガク</t>
    </rPh>
    <rPh sb="4" eb="5">
      <t>マタ</t>
    </rPh>
    <rPh sb="7" eb="9">
      <t>シュッシ</t>
    </rPh>
    <rPh sb="10" eb="12">
      <t>ソウガク</t>
    </rPh>
    <phoneticPr fontId="3"/>
  </si>
  <si>
    <r>
      <t>申請事業所代表者の居住地住所
（都道府県名不要）</t>
    </r>
    <r>
      <rPr>
        <sz val="10"/>
        <color indexed="10"/>
        <rFont val="ＭＳ Ｐゴシック"/>
        <family val="3"/>
        <charset val="128"/>
      </rPr>
      <t>（市内・準市内業者のみ必須）</t>
    </r>
    <rPh sb="9" eb="12">
      <t>キョジュウチ</t>
    </rPh>
    <rPh sb="12" eb="14">
      <t>ジュウショ</t>
    </rPh>
    <rPh sb="16" eb="20">
      <t>トドウフケン</t>
    </rPh>
    <rPh sb="20" eb="21">
      <t>メイ</t>
    </rPh>
    <rPh sb="21" eb="23">
      <t>フヨウ</t>
    </rPh>
    <rPh sb="25" eb="27">
      <t>シナイ</t>
    </rPh>
    <rPh sb="28" eb="29">
      <t>ジュン</t>
    </rPh>
    <rPh sb="29" eb="31">
      <t>シナイ</t>
    </rPh>
    <rPh sb="31" eb="33">
      <t>ギョウシャ</t>
    </rPh>
    <rPh sb="35" eb="37">
      <t>ヒッス</t>
    </rPh>
    <phoneticPr fontId="3"/>
  </si>
  <si>
    <t>申請事業所区分</t>
    <phoneticPr fontId="3"/>
  </si>
  <si>
    <t>土</t>
    <rPh sb="0" eb="1">
      <t>ド</t>
    </rPh>
    <phoneticPr fontId="4"/>
  </si>
  <si>
    <t>建</t>
    <rPh sb="0" eb="1">
      <t>ケン</t>
    </rPh>
    <phoneticPr fontId="4"/>
  </si>
  <si>
    <t>大</t>
    <rPh sb="0" eb="1">
      <t>ダイ</t>
    </rPh>
    <phoneticPr fontId="4"/>
  </si>
  <si>
    <t>左</t>
    <rPh sb="0" eb="1">
      <t>ヒダリ</t>
    </rPh>
    <phoneticPr fontId="4"/>
  </si>
  <si>
    <t>石</t>
    <rPh sb="0" eb="1">
      <t>イシ</t>
    </rPh>
    <phoneticPr fontId="4"/>
  </si>
  <si>
    <t>屋</t>
    <rPh sb="0" eb="1">
      <t>オク</t>
    </rPh>
    <phoneticPr fontId="4"/>
  </si>
  <si>
    <t>電</t>
    <rPh sb="0" eb="1">
      <t>デン</t>
    </rPh>
    <phoneticPr fontId="4"/>
  </si>
  <si>
    <t>管</t>
    <rPh sb="0" eb="1">
      <t>カン</t>
    </rPh>
    <phoneticPr fontId="4"/>
  </si>
  <si>
    <t>鋼</t>
    <rPh sb="0" eb="1">
      <t>コウ</t>
    </rPh>
    <phoneticPr fontId="4"/>
  </si>
  <si>
    <t>筋</t>
    <rPh sb="0" eb="1">
      <t>キン</t>
    </rPh>
    <phoneticPr fontId="4"/>
  </si>
  <si>
    <t>板</t>
    <rPh sb="0" eb="1">
      <t>イタ</t>
    </rPh>
    <phoneticPr fontId="4"/>
  </si>
  <si>
    <t>塗</t>
    <rPh sb="0" eb="1">
      <t>ヌリ</t>
    </rPh>
    <phoneticPr fontId="4"/>
  </si>
  <si>
    <t>防</t>
    <rPh sb="0" eb="1">
      <t>ボウ</t>
    </rPh>
    <phoneticPr fontId="4"/>
  </si>
  <si>
    <t>内</t>
    <rPh sb="0" eb="1">
      <t>ナイ</t>
    </rPh>
    <phoneticPr fontId="4"/>
  </si>
  <si>
    <t>機</t>
    <rPh sb="0" eb="1">
      <t>キ</t>
    </rPh>
    <phoneticPr fontId="4"/>
  </si>
  <si>
    <t>絶</t>
    <rPh sb="0" eb="1">
      <t>ゼツ</t>
    </rPh>
    <phoneticPr fontId="4"/>
  </si>
  <si>
    <t>通</t>
    <rPh sb="0" eb="1">
      <t>ツウ</t>
    </rPh>
    <phoneticPr fontId="4"/>
  </si>
  <si>
    <t>園</t>
    <rPh sb="0" eb="1">
      <t>エン</t>
    </rPh>
    <phoneticPr fontId="4"/>
  </si>
  <si>
    <t>井</t>
    <rPh sb="0" eb="1">
      <t>イ</t>
    </rPh>
    <phoneticPr fontId="4"/>
  </si>
  <si>
    <t>具</t>
    <rPh sb="0" eb="1">
      <t>グ</t>
    </rPh>
    <phoneticPr fontId="4"/>
  </si>
  <si>
    <t>水</t>
    <rPh sb="0" eb="1">
      <t>ミズ</t>
    </rPh>
    <phoneticPr fontId="4"/>
  </si>
  <si>
    <t>消</t>
    <rPh sb="0" eb="1">
      <t>ケ</t>
    </rPh>
    <phoneticPr fontId="4"/>
  </si>
  <si>
    <t>清</t>
    <rPh sb="0" eb="1">
      <t>キヨシ</t>
    </rPh>
    <phoneticPr fontId="4"/>
  </si>
  <si>
    <t>二級建設機械施工技士（第１種～第６種）</t>
    <rPh sb="0" eb="2">
      <t>ニキュウ</t>
    </rPh>
    <rPh sb="2" eb="4">
      <t>ケンセツ</t>
    </rPh>
    <rPh sb="4" eb="6">
      <t>キカイ</t>
    </rPh>
    <rPh sb="6" eb="8">
      <t>セコウ</t>
    </rPh>
    <rPh sb="8" eb="10">
      <t>ギシ</t>
    </rPh>
    <rPh sb="11" eb="12">
      <t>ダイ</t>
    </rPh>
    <rPh sb="13" eb="14">
      <t>シュ</t>
    </rPh>
    <rPh sb="15" eb="16">
      <t>ダイ</t>
    </rPh>
    <rPh sb="17" eb="18">
      <t>シュ</t>
    </rPh>
    <phoneticPr fontId="41"/>
  </si>
  <si>
    <t xml:space="preserve">
経営規模等評価結果通知書兼総合評定値通知書の右下にある「ＩＳＯ9001の登録の有無」及び「ＩＳＯ14001の登録の有無」が「無」となっている場合は、それぞれについて認証の写しを添付してください。
</t>
    <rPh sb="63" eb="64">
      <t>ナシ</t>
    </rPh>
    <rPh sb="83" eb="85">
      <t>ニンショウ</t>
    </rPh>
    <rPh sb="86" eb="87">
      <t>ウツ</t>
    </rPh>
    <rPh sb="89" eb="91">
      <t>テンプ</t>
    </rPh>
    <phoneticPr fontId="3"/>
  </si>
  <si>
    <t>（あて先）八代市長</t>
    <rPh sb="3" eb="4">
      <t>サキ</t>
    </rPh>
    <rPh sb="5" eb="9">
      <t>ヤツシロシチョウ</t>
    </rPh>
    <phoneticPr fontId="3"/>
  </si>
  <si>
    <t>０７</t>
    <phoneticPr fontId="3"/>
  </si>
  <si>
    <t>営業所専任技術者
（専任技術者に担当する建設工事の略字を入力してください。）</t>
    <rPh sb="0" eb="3">
      <t>エイギョウショ</t>
    </rPh>
    <rPh sb="3" eb="5">
      <t>センニン</t>
    </rPh>
    <rPh sb="5" eb="8">
      <t>ギジュツシャ</t>
    </rPh>
    <rPh sb="10" eb="12">
      <t>センニン</t>
    </rPh>
    <rPh sb="12" eb="15">
      <t>ギジュツシャ</t>
    </rPh>
    <rPh sb="16" eb="18">
      <t>タントウ</t>
    </rPh>
    <rPh sb="20" eb="22">
      <t>ケンセツ</t>
    </rPh>
    <rPh sb="22" eb="24">
      <t>コウジ</t>
    </rPh>
    <rPh sb="25" eb="27">
      <t>リャクジ</t>
    </rPh>
    <rPh sb="28" eb="30">
      <t>ニュウリョク</t>
    </rPh>
    <phoneticPr fontId="3"/>
  </si>
  <si>
    <t>消防設備士（甲種第一類）</t>
    <rPh sb="0" eb="2">
      <t>ショウボウ</t>
    </rPh>
    <rPh sb="2" eb="4">
      <t>セツビ</t>
    </rPh>
    <rPh sb="4" eb="5">
      <t>シ</t>
    </rPh>
    <rPh sb="8" eb="9">
      <t>ダイ</t>
    </rPh>
    <rPh sb="9" eb="10">
      <t>イチ</t>
    </rPh>
    <rPh sb="10" eb="11">
      <t>ルイ</t>
    </rPh>
    <phoneticPr fontId="41"/>
  </si>
  <si>
    <t>消防設備士（甲種第二類）</t>
    <rPh sb="0" eb="2">
      <t>ショウボウ</t>
    </rPh>
    <rPh sb="2" eb="4">
      <t>セツビ</t>
    </rPh>
    <rPh sb="4" eb="5">
      <t>シ</t>
    </rPh>
    <rPh sb="8" eb="9">
      <t>ダイ</t>
    </rPh>
    <rPh sb="9" eb="10">
      <t>ニ</t>
    </rPh>
    <rPh sb="10" eb="11">
      <t>ルイ</t>
    </rPh>
    <phoneticPr fontId="41"/>
  </si>
  <si>
    <t>消防設備士（甲種第三類）</t>
    <rPh sb="0" eb="2">
      <t>ショウボウ</t>
    </rPh>
    <rPh sb="2" eb="4">
      <t>セツビ</t>
    </rPh>
    <rPh sb="4" eb="5">
      <t>シ</t>
    </rPh>
    <rPh sb="8" eb="9">
      <t>ダイ</t>
    </rPh>
    <rPh sb="9" eb="10">
      <t>サン</t>
    </rPh>
    <rPh sb="10" eb="11">
      <t>ルイ</t>
    </rPh>
    <phoneticPr fontId="41"/>
  </si>
  <si>
    <t>消防設備士（甲種第四類）</t>
    <rPh sb="0" eb="2">
      <t>ショウボウ</t>
    </rPh>
    <rPh sb="2" eb="4">
      <t>セツビ</t>
    </rPh>
    <rPh sb="4" eb="5">
      <t>シ</t>
    </rPh>
    <rPh sb="8" eb="9">
      <t>ダイ</t>
    </rPh>
    <rPh sb="9" eb="10">
      <t>ヨン</t>
    </rPh>
    <rPh sb="10" eb="11">
      <t>ルイ</t>
    </rPh>
    <phoneticPr fontId="41"/>
  </si>
  <si>
    <t>消防設備士（甲種第五類）</t>
    <rPh sb="0" eb="2">
      <t>ショウボウ</t>
    </rPh>
    <rPh sb="2" eb="4">
      <t>セツビ</t>
    </rPh>
    <rPh sb="4" eb="5">
      <t>シ</t>
    </rPh>
    <rPh sb="8" eb="9">
      <t>ダイ</t>
    </rPh>
    <rPh sb="9" eb="10">
      <t>ゴ</t>
    </rPh>
    <rPh sb="10" eb="11">
      <t>ルイ</t>
    </rPh>
    <phoneticPr fontId="41"/>
  </si>
  <si>
    <t>消防設備士（乙種第一類）</t>
    <rPh sb="0" eb="2">
      <t>ショウボウ</t>
    </rPh>
    <rPh sb="2" eb="4">
      <t>セツビ</t>
    </rPh>
    <rPh sb="4" eb="5">
      <t>シ</t>
    </rPh>
    <rPh sb="8" eb="9">
      <t>ダイ</t>
    </rPh>
    <rPh sb="9" eb="10">
      <t>イチ</t>
    </rPh>
    <rPh sb="10" eb="11">
      <t>ルイ</t>
    </rPh>
    <phoneticPr fontId="41"/>
  </si>
  <si>
    <t>消防設備士（乙種第二類）</t>
    <rPh sb="0" eb="2">
      <t>ショウボウ</t>
    </rPh>
    <rPh sb="2" eb="4">
      <t>セツビ</t>
    </rPh>
    <rPh sb="4" eb="5">
      <t>シ</t>
    </rPh>
    <rPh sb="8" eb="9">
      <t>ダイ</t>
    </rPh>
    <rPh sb="9" eb="10">
      <t>ニ</t>
    </rPh>
    <rPh sb="10" eb="11">
      <t>ルイ</t>
    </rPh>
    <phoneticPr fontId="41"/>
  </si>
  <si>
    <t>消防設備士（乙種第三類）</t>
    <rPh sb="0" eb="2">
      <t>ショウボウ</t>
    </rPh>
    <rPh sb="2" eb="4">
      <t>セツビ</t>
    </rPh>
    <rPh sb="4" eb="5">
      <t>シ</t>
    </rPh>
    <rPh sb="8" eb="9">
      <t>ダイ</t>
    </rPh>
    <rPh sb="9" eb="10">
      <t>サン</t>
    </rPh>
    <rPh sb="10" eb="11">
      <t>ルイ</t>
    </rPh>
    <phoneticPr fontId="41"/>
  </si>
  <si>
    <t>消防設備士（乙種第四類）</t>
    <rPh sb="0" eb="2">
      <t>ショウボウ</t>
    </rPh>
    <rPh sb="2" eb="4">
      <t>セツビ</t>
    </rPh>
    <rPh sb="4" eb="5">
      <t>シ</t>
    </rPh>
    <rPh sb="8" eb="9">
      <t>ダイ</t>
    </rPh>
    <rPh sb="9" eb="10">
      <t>ヨン</t>
    </rPh>
    <rPh sb="10" eb="11">
      <t>ルイ</t>
    </rPh>
    <phoneticPr fontId="41"/>
  </si>
  <si>
    <t>消防設備士（乙種第五類）</t>
    <rPh sb="0" eb="2">
      <t>ショウボウ</t>
    </rPh>
    <rPh sb="2" eb="4">
      <t>セツビ</t>
    </rPh>
    <rPh sb="4" eb="5">
      <t>シ</t>
    </rPh>
    <rPh sb="8" eb="9">
      <t>ダイ</t>
    </rPh>
    <rPh sb="9" eb="10">
      <t>ゴ</t>
    </rPh>
    <rPh sb="10" eb="11">
      <t>ルイ</t>
    </rPh>
    <phoneticPr fontId="41"/>
  </si>
  <si>
    <t>消防設備士（乙種第六類）</t>
    <rPh sb="0" eb="2">
      <t>ショウボウ</t>
    </rPh>
    <rPh sb="2" eb="4">
      <t>セツビ</t>
    </rPh>
    <rPh sb="4" eb="5">
      <t>シ</t>
    </rPh>
    <rPh sb="8" eb="9">
      <t>ダイ</t>
    </rPh>
    <rPh sb="9" eb="10">
      <t>ロク</t>
    </rPh>
    <rPh sb="10" eb="11">
      <t>ルイ</t>
    </rPh>
    <phoneticPr fontId="41"/>
  </si>
  <si>
    <t>消防設備士（乙種第七類）</t>
    <rPh sb="0" eb="2">
      <t>ショウボウ</t>
    </rPh>
    <rPh sb="2" eb="4">
      <t>セツビ</t>
    </rPh>
    <rPh sb="4" eb="5">
      <t>シ</t>
    </rPh>
    <rPh sb="8" eb="9">
      <t>ダイ</t>
    </rPh>
    <rPh sb="9" eb="10">
      <t>ナナ</t>
    </rPh>
    <rPh sb="10" eb="11">
      <t>ルイ</t>
    </rPh>
    <phoneticPr fontId="41"/>
  </si>
  <si>
    <r>
      <rPr>
        <i/>
        <sz val="2"/>
        <color indexed="56"/>
        <rFont val="ＭＳ Ｐゴシック"/>
        <family val="3"/>
        <charset val="128"/>
      </rPr>
      <t>　</t>
    </r>
    <r>
      <rPr>
        <i/>
        <sz val="8"/>
        <color indexed="56"/>
        <rFont val="ＭＳ Ｐゴシック"/>
        <family val="3"/>
        <charset val="128"/>
      </rPr>
      <t>電・管</t>
    </r>
    <rPh sb="1" eb="2">
      <t>デン</t>
    </rPh>
    <rPh sb="3" eb="4">
      <t>カン</t>
    </rPh>
    <phoneticPr fontId="3"/>
  </si>
  <si>
    <t>社会保険加入状況</t>
    <rPh sb="0" eb="2">
      <t>シャカイ</t>
    </rPh>
    <rPh sb="2" eb="4">
      <t>ホケン</t>
    </rPh>
    <rPh sb="4" eb="6">
      <t>カニュウ</t>
    </rPh>
    <rPh sb="6" eb="8">
      <t>ジョウキョウ</t>
    </rPh>
    <phoneticPr fontId="3"/>
  </si>
  <si>
    <t>雇用協力事業者</t>
    <rPh sb="0" eb="2">
      <t>コヨウ</t>
    </rPh>
    <rPh sb="2" eb="4">
      <t>キョウリョク</t>
    </rPh>
    <rPh sb="4" eb="7">
      <t>ジギョウシャ</t>
    </rPh>
    <phoneticPr fontId="3"/>
  </si>
  <si>
    <t>雇用者</t>
    <rPh sb="0" eb="3">
      <t>コヨウシャ</t>
    </rPh>
    <phoneticPr fontId="3"/>
  </si>
  <si>
    <t>とび・土工・コンクリート工事の実績内訳（千円）</t>
    <rPh sb="3" eb="4">
      <t>ツチ</t>
    </rPh>
    <rPh sb="4" eb="5">
      <t>コウ</t>
    </rPh>
    <rPh sb="12" eb="14">
      <t>コウジ</t>
    </rPh>
    <rPh sb="15" eb="17">
      <t>ジッセキ</t>
    </rPh>
    <rPh sb="17" eb="19">
      <t>ウチワケ</t>
    </rPh>
    <rPh sb="20" eb="22">
      <t>センエン</t>
    </rPh>
    <phoneticPr fontId="3"/>
  </si>
  <si>
    <t>安全施設工事
（道路標識等）</t>
    <rPh sb="0" eb="2">
      <t>アンゼン</t>
    </rPh>
    <rPh sb="2" eb="4">
      <t>シセツ</t>
    </rPh>
    <rPh sb="4" eb="6">
      <t>コウジ</t>
    </rPh>
    <rPh sb="8" eb="10">
      <t>ドウロ</t>
    </rPh>
    <rPh sb="10" eb="12">
      <t>ヒョウシキ</t>
    </rPh>
    <rPh sb="12" eb="13">
      <t>トウ</t>
    </rPh>
    <phoneticPr fontId="3"/>
  </si>
  <si>
    <t>申請日現在で、法務省管轄の保護観察所に「協力雇用主」として登録している場合に加算の対象となります。</t>
    <rPh sb="0" eb="2">
      <t>シンセイ</t>
    </rPh>
    <rPh sb="2" eb="3">
      <t>ビ</t>
    </rPh>
    <rPh sb="3" eb="5">
      <t>ゲンザイ</t>
    </rPh>
    <rPh sb="7" eb="10">
      <t>ホウムショウ</t>
    </rPh>
    <rPh sb="10" eb="12">
      <t>カンカツ</t>
    </rPh>
    <rPh sb="13" eb="15">
      <t>ホゴ</t>
    </rPh>
    <rPh sb="15" eb="17">
      <t>カンサツ</t>
    </rPh>
    <rPh sb="17" eb="18">
      <t>ジョ</t>
    </rPh>
    <rPh sb="20" eb="22">
      <t>キョウリョク</t>
    </rPh>
    <rPh sb="22" eb="25">
      <t>コヨウヌシ</t>
    </rPh>
    <rPh sb="29" eb="31">
      <t>トウロク</t>
    </rPh>
    <rPh sb="35" eb="37">
      <t>バアイ</t>
    </rPh>
    <rPh sb="38" eb="40">
      <t>カサン</t>
    </rPh>
    <rPh sb="41" eb="43">
      <t>タイショウ</t>
    </rPh>
    <phoneticPr fontId="3"/>
  </si>
  <si>
    <t>※土木一式・建築一式・電気・管・水道施設工事の５業種のいずれかを登録希望する方は上記の項目に該当しない場合も、この届出書を提出してください。</t>
    <rPh sb="1" eb="3">
      <t>ドボク</t>
    </rPh>
    <rPh sb="3" eb="5">
      <t>イッシキ</t>
    </rPh>
    <rPh sb="6" eb="8">
      <t>ケンチク</t>
    </rPh>
    <rPh sb="8" eb="10">
      <t>イッシキ</t>
    </rPh>
    <rPh sb="11" eb="13">
      <t>デンキ</t>
    </rPh>
    <rPh sb="14" eb="15">
      <t>カン</t>
    </rPh>
    <rPh sb="16" eb="18">
      <t>スイドウ</t>
    </rPh>
    <rPh sb="18" eb="20">
      <t>シセツ</t>
    </rPh>
    <rPh sb="20" eb="22">
      <t>コウジ</t>
    </rPh>
    <rPh sb="24" eb="26">
      <t>ギョウシュ</t>
    </rPh>
    <rPh sb="32" eb="34">
      <t>トウロク</t>
    </rPh>
    <rPh sb="34" eb="36">
      <t>キボウ</t>
    </rPh>
    <rPh sb="38" eb="39">
      <t>カタ</t>
    </rPh>
    <rPh sb="40" eb="42">
      <t>ジョウキ</t>
    </rPh>
    <rPh sb="43" eb="45">
      <t>コウモク</t>
    </rPh>
    <rPh sb="46" eb="48">
      <t>ガイトウ</t>
    </rPh>
    <rPh sb="51" eb="53">
      <t>バアイ</t>
    </rPh>
    <rPh sb="57" eb="60">
      <t>トドケデショ</t>
    </rPh>
    <rPh sb="61" eb="63">
      <t>テイシュツ</t>
    </rPh>
    <phoneticPr fontId="3"/>
  </si>
  <si>
    <t>雇用協力事業所</t>
    <rPh sb="0" eb="2">
      <t>コヨウ</t>
    </rPh>
    <rPh sb="2" eb="4">
      <t>キョウリョク</t>
    </rPh>
    <rPh sb="4" eb="7">
      <t>ジギョウショ</t>
    </rPh>
    <phoneticPr fontId="3"/>
  </si>
  <si>
    <t>保護観察雇用</t>
    <rPh sb="0" eb="2">
      <t>ホゴ</t>
    </rPh>
    <rPh sb="2" eb="4">
      <t>カンサツ</t>
    </rPh>
    <rPh sb="4" eb="6">
      <t>コヨウ</t>
    </rPh>
    <phoneticPr fontId="3"/>
  </si>
  <si>
    <t>主観点用情報</t>
    <rPh sb="0" eb="2">
      <t>シュカン</t>
    </rPh>
    <rPh sb="2" eb="3">
      <t>テン</t>
    </rPh>
    <rPh sb="3" eb="4">
      <t>ヨウ</t>
    </rPh>
    <rPh sb="4" eb="6">
      <t>ジョウホウ</t>
    </rPh>
    <phoneticPr fontId="3"/>
  </si>
  <si>
    <t>主観点</t>
    <rPh sb="0" eb="2">
      <t>シュカン</t>
    </rPh>
    <rPh sb="2" eb="3">
      <t>テン</t>
    </rPh>
    <phoneticPr fontId="3"/>
  </si>
  <si>
    <t>保護観察対象者雇用状況</t>
    <rPh sb="0" eb="2">
      <t>ホゴ</t>
    </rPh>
    <rPh sb="2" eb="4">
      <t>カンサツ</t>
    </rPh>
    <rPh sb="4" eb="6">
      <t>タイショウ</t>
    </rPh>
    <rPh sb="6" eb="7">
      <t>シャ</t>
    </rPh>
    <rPh sb="7" eb="9">
      <t>コヨウ</t>
    </rPh>
    <rPh sb="9" eb="11">
      <t>ジョウキョウ</t>
    </rPh>
    <phoneticPr fontId="3"/>
  </si>
  <si>
    <t>「協力雇用主」として登録し、申請日現在で保護観察対象者を１名以上雇用している場合に申請してください。</t>
    <rPh sb="1" eb="3">
      <t>キョウリョク</t>
    </rPh>
    <rPh sb="3" eb="6">
      <t>コヨウヌシ</t>
    </rPh>
    <rPh sb="23" eb="24">
      <t>サツ</t>
    </rPh>
    <rPh sb="24" eb="26">
      <t>タイショウ</t>
    </rPh>
    <rPh sb="26" eb="27">
      <t>シャ</t>
    </rPh>
    <phoneticPr fontId="3"/>
  </si>
  <si>
    <t>地域活動への参加</t>
    <rPh sb="0" eb="2">
      <t>チイキ</t>
    </rPh>
    <rPh sb="2" eb="4">
      <t>カツドウ</t>
    </rPh>
    <rPh sb="6" eb="8">
      <t>サンカ</t>
    </rPh>
    <phoneticPr fontId="3"/>
  </si>
  <si>
    <t>主催団体による参加の確認</t>
    <rPh sb="0" eb="2">
      <t>シュサイ</t>
    </rPh>
    <rPh sb="2" eb="4">
      <t>ダンタイ</t>
    </rPh>
    <rPh sb="7" eb="9">
      <t>サンカ</t>
    </rPh>
    <rPh sb="10" eb="12">
      <t>カクニン</t>
    </rPh>
    <phoneticPr fontId="3"/>
  </si>
  <si>
    <t>上記内容について、相違ないことを確認しました。</t>
    <phoneticPr fontId="3"/>
  </si>
  <si>
    <t>その他（単独実施又は業界団体活動等への参加）</t>
    <rPh sb="2" eb="3">
      <t>タ</t>
    </rPh>
    <rPh sb="4" eb="6">
      <t>タンドク</t>
    </rPh>
    <rPh sb="6" eb="8">
      <t>ジッシ</t>
    </rPh>
    <rPh sb="8" eb="9">
      <t>マタ</t>
    </rPh>
    <rPh sb="10" eb="12">
      <t>ギョウカイ</t>
    </rPh>
    <rPh sb="12" eb="14">
      <t>ダンタイ</t>
    </rPh>
    <rPh sb="14" eb="16">
      <t>カツドウ</t>
    </rPh>
    <rPh sb="16" eb="17">
      <t>トウ</t>
    </rPh>
    <rPh sb="19" eb="21">
      <t>サンカ</t>
    </rPh>
    <phoneticPr fontId="3"/>
  </si>
  <si>
    <t>工事様式④-2
「清掃美化活動への参加状況報告書」</t>
    <rPh sb="0" eb="2">
      <t>コウジ</t>
    </rPh>
    <rPh sb="2" eb="4">
      <t>ヨウシキ</t>
    </rPh>
    <rPh sb="9" eb="11">
      <t>セイソウ</t>
    </rPh>
    <rPh sb="11" eb="13">
      <t>ビカ</t>
    </rPh>
    <rPh sb="13" eb="15">
      <t>カツドウ</t>
    </rPh>
    <rPh sb="17" eb="19">
      <t>サンカ</t>
    </rPh>
    <rPh sb="19" eb="21">
      <t>ジョウキョウ</t>
    </rPh>
    <rPh sb="21" eb="23">
      <t>ホウコク</t>
    </rPh>
    <rPh sb="23" eb="24">
      <t>ショ</t>
    </rPh>
    <phoneticPr fontId="3"/>
  </si>
  <si>
    <t>（あて先）八代市長</t>
    <rPh sb="3" eb="4">
      <t>サキ</t>
    </rPh>
    <rPh sb="5" eb="7">
      <t>ヤツシロ</t>
    </rPh>
    <rPh sb="7" eb="9">
      <t>シチョウ</t>
    </rPh>
    <phoneticPr fontId="3"/>
  </si>
  <si>
    <t>代表者名</t>
    <rPh sb="0" eb="3">
      <t>ダイヒョウシャ</t>
    </rPh>
    <rPh sb="3" eb="4">
      <t>メイ</t>
    </rPh>
    <phoneticPr fontId="3"/>
  </si>
  <si>
    <t>八代市電子入札システム利用届</t>
    <phoneticPr fontId="3"/>
  </si>
  <si>
    <t>　八代市が実施する電子入札案件について、八代市電子入札システムにより参加したいので、下記のとおり届け出ます。</t>
    <phoneticPr fontId="3"/>
  </si>
  <si>
    <t>記</t>
  </si>
  <si>
    <t>ＩＣカードの名義人役職名</t>
  </si>
  <si>
    <t>ＩＣカードの名義人氏名</t>
  </si>
  <si>
    <t>ＩＣカードの登録予定枚数</t>
  </si>
  <si>
    <t>注）ＩＣカードの名義人は入札及び契約の権限を持つ者に限ります。</t>
  </si>
  <si>
    <t>確認項目</t>
    <rPh sb="0" eb="2">
      <t>カクニン</t>
    </rPh>
    <rPh sb="2" eb="4">
      <t>コウモク</t>
    </rPh>
    <phoneticPr fontId="3"/>
  </si>
  <si>
    <t>主観点算定に係る状況確認届</t>
    <rPh sb="0" eb="2">
      <t>シュカン</t>
    </rPh>
    <rPh sb="2" eb="3">
      <t>テン</t>
    </rPh>
    <rPh sb="3" eb="5">
      <t>サンテイ</t>
    </rPh>
    <rPh sb="6" eb="7">
      <t>カカ</t>
    </rPh>
    <rPh sb="8" eb="10">
      <t>ジョウキョウ</t>
    </rPh>
    <rPh sb="10" eb="12">
      <t>カクニン</t>
    </rPh>
    <rPh sb="12" eb="13">
      <t>トドケ</t>
    </rPh>
    <phoneticPr fontId="3"/>
  </si>
  <si>
    <t>　主観点の算定に係る状況について、本届出書のとおり届け出ます。なお、本届出書の内容は、事実と相違ないことを誓約します。</t>
    <rPh sb="1" eb="3">
      <t>シュカン</t>
    </rPh>
    <rPh sb="3" eb="4">
      <t>テン</t>
    </rPh>
    <rPh sb="5" eb="7">
      <t>サンテイ</t>
    </rPh>
    <rPh sb="8" eb="9">
      <t>カカ</t>
    </rPh>
    <rPh sb="10" eb="12">
      <t>ジョウキョウ</t>
    </rPh>
    <rPh sb="17" eb="18">
      <t>ホン</t>
    </rPh>
    <rPh sb="18" eb="21">
      <t>トドケデショ</t>
    </rPh>
    <rPh sb="25" eb="26">
      <t>トドケ</t>
    </rPh>
    <rPh sb="27" eb="28">
      <t>デ</t>
    </rPh>
    <rPh sb="34" eb="35">
      <t>ホン</t>
    </rPh>
    <rPh sb="35" eb="38">
      <t>トドケデショ</t>
    </rPh>
    <rPh sb="39" eb="41">
      <t>ナイヨウ</t>
    </rPh>
    <rPh sb="43" eb="45">
      <t>ジジツ</t>
    </rPh>
    <rPh sb="46" eb="48">
      <t>ソウイ</t>
    </rPh>
    <rPh sb="53" eb="55">
      <t>セイヤク</t>
    </rPh>
    <phoneticPr fontId="3"/>
  </si>
  <si>
    <t>経営事項審査結果通知書の「雇用保険」、「健康保険」、「厚生年金保険」の加入の有無が「無」となっている場合はそれぞれ減点になります。</t>
    <rPh sb="0" eb="2">
      <t>ケイエイ</t>
    </rPh>
    <rPh sb="2" eb="4">
      <t>ジコウ</t>
    </rPh>
    <rPh sb="4" eb="6">
      <t>シンサ</t>
    </rPh>
    <rPh sb="6" eb="8">
      <t>ケッカ</t>
    </rPh>
    <rPh sb="8" eb="11">
      <t>ツウチショ</t>
    </rPh>
    <rPh sb="13" eb="15">
      <t>コヨウ</t>
    </rPh>
    <rPh sb="15" eb="17">
      <t>ホケン</t>
    </rPh>
    <rPh sb="20" eb="22">
      <t>ケンコウ</t>
    </rPh>
    <rPh sb="22" eb="24">
      <t>ホケン</t>
    </rPh>
    <rPh sb="27" eb="29">
      <t>コウセイ</t>
    </rPh>
    <rPh sb="29" eb="31">
      <t>ネンキン</t>
    </rPh>
    <rPh sb="31" eb="33">
      <t>ホケン</t>
    </rPh>
    <rPh sb="35" eb="37">
      <t>カニュウ</t>
    </rPh>
    <rPh sb="38" eb="40">
      <t>ウム</t>
    </rPh>
    <rPh sb="42" eb="43">
      <t>ナ</t>
    </rPh>
    <rPh sb="50" eb="52">
      <t>バアイ</t>
    </rPh>
    <rPh sb="57" eb="59">
      <t>ゲンテン</t>
    </rPh>
    <phoneticPr fontId="3"/>
  </si>
  <si>
    <t>工事様式④-3</t>
    <rPh sb="0" eb="2">
      <t>コウジ</t>
    </rPh>
    <rPh sb="2" eb="4">
      <t>ヨウシキ</t>
    </rPh>
    <phoneticPr fontId="3"/>
  </si>
  <si>
    <t>№</t>
    <phoneticPr fontId="3"/>
  </si>
  <si>
    <t>水道</t>
    <rPh sb="0" eb="2">
      <t>スイドウ</t>
    </rPh>
    <phoneticPr fontId="3"/>
  </si>
  <si>
    <t>技術者数</t>
    <rPh sb="0" eb="3">
      <t>ギジュツシャ</t>
    </rPh>
    <rPh sb="3" eb="4">
      <t>スウ</t>
    </rPh>
    <phoneticPr fontId="3"/>
  </si>
  <si>
    <t>一級建設機械施工技士</t>
    <rPh sb="0" eb="2">
      <t>イッキュウ</t>
    </rPh>
    <rPh sb="2" eb="4">
      <t>ケンセツ</t>
    </rPh>
    <rPh sb="4" eb="6">
      <t>キカイ</t>
    </rPh>
    <rPh sb="6" eb="8">
      <t>セコウ</t>
    </rPh>
    <rPh sb="8" eb="10">
      <t>ギシ</t>
    </rPh>
    <phoneticPr fontId="3"/>
  </si>
  <si>
    <t>一級建築施工管理技士</t>
    <rPh sb="0" eb="2">
      <t>イッキュウ</t>
    </rPh>
    <rPh sb="2" eb="4">
      <t>ケンチク</t>
    </rPh>
    <rPh sb="4" eb="6">
      <t>セコウ</t>
    </rPh>
    <rPh sb="6" eb="8">
      <t>カンリ</t>
    </rPh>
    <rPh sb="8" eb="10">
      <t>ギシ</t>
    </rPh>
    <phoneticPr fontId="3"/>
  </si>
  <si>
    <t>一級電気施工管理技士</t>
    <rPh sb="0" eb="2">
      <t>イッキュウ</t>
    </rPh>
    <rPh sb="2" eb="4">
      <t>デンキ</t>
    </rPh>
    <rPh sb="4" eb="6">
      <t>セコウ</t>
    </rPh>
    <rPh sb="6" eb="8">
      <t>カンリ</t>
    </rPh>
    <rPh sb="8" eb="10">
      <t>ギシ</t>
    </rPh>
    <phoneticPr fontId="3"/>
  </si>
  <si>
    <t>一級管工事施工管理技士</t>
    <rPh sb="0" eb="2">
      <t>イッキュウ</t>
    </rPh>
    <rPh sb="2" eb="3">
      <t>カン</t>
    </rPh>
    <rPh sb="3" eb="5">
      <t>コウジ</t>
    </rPh>
    <rPh sb="5" eb="7">
      <t>セコウ</t>
    </rPh>
    <rPh sb="7" eb="9">
      <t>カンリ</t>
    </rPh>
    <rPh sb="9" eb="11">
      <t>ギシ</t>
    </rPh>
    <phoneticPr fontId="3"/>
  </si>
  <si>
    <t>一級土木施工管理技士</t>
    <rPh sb="0" eb="2">
      <t>イッキュウ</t>
    </rPh>
    <rPh sb="2" eb="4">
      <t>ドボク</t>
    </rPh>
    <rPh sb="4" eb="6">
      <t>セコウ</t>
    </rPh>
    <rPh sb="6" eb="8">
      <t>カンリ</t>
    </rPh>
    <rPh sb="8" eb="10">
      <t>ギシ</t>
    </rPh>
    <phoneticPr fontId="3"/>
  </si>
  <si>
    <t>一級建築士</t>
    <rPh sb="0" eb="2">
      <t>イッキュウ</t>
    </rPh>
    <rPh sb="2" eb="5">
      <t>ケンチクシ</t>
    </rPh>
    <phoneticPr fontId="3"/>
  </si>
  <si>
    <t>建設・総合技術監理</t>
    <rPh sb="0" eb="2">
      <t>ケンセツ</t>
    </rPh>
    <rPh sb="3" eb="5">
      <t>ソウゴウ</t>
    </rPh>
    <rPh sb="5" eb="7">
      <t>ギジュツ</t>
    </rPh>
    <rPh sb="7" eb="9">
      <t>カンリ</t>
    </rPh>
    <phoneticPr fontId="3"/>
  </si>
  <si>
    <t>機械「流体工学」又は「熱工学」・総合技術監理</t>
    <rPh sb="0" eb="2">
      <t>キカイ</t>
    </rPh>
    <rPh sb="3" eb="5">
      <t>リュウタイ</t>
    </rPh>
    <rPh sb="5" eb="7">
      <t>コウガク</t>
    </rPh>
    <rPh sb="8" eb="9">
      <t>マタ</t>
    </rPh>
    <rPh sb="11" eb="12">
      <t>ネツ</t>
    </rPh>
    <rPh sb="12" eb="14">
      <t>コウガク</t>
    </rPh>
    <rPh sb="16" eb="18">
      <t>ソウゴウ</t>
    </rPh>
    <rPh sb="18" eb="20">
      <t>ギジュツ</t>
    </rPh>
    <rPh sb="20" eb="22">
      <t>カンリ</t>
    </rPh>
    <phoneticPr fontId="3"/>
  </si>
  <si>
    <t>上下水道・総合技術監理</t>
    <rPh sb="0" eb="2">
      <t>ジョウゲ</t>
    </rPh>
    <rPh sb="2" eb="4">
      <t>スイドウ</t>
    </rPh>
    <rPh sb="5" eb="7">
      <t>ソウゴウ</t>
    </rPh>
    <rPh sb="7" eb="9">
      <t>ギジュツ</t>
    </rPh>
    <rPh sb="9" eb="11">
      <t>カンリ</t>
    </rPh>
    <phoneticPr fontId="3"/>
  </si>
  <si>
    <t>建設「鋼構造及びコンクリート」・総合技術監理</t>
    <rPh sb="0" eb="2">
      <t>ケンセツ</t>
    </rPh>
    <rPh sb="3" eb="4">
      <t>コウ</t>
    </rPh>
    <rPh sb="4" eb="6">
      <t>コウゾウ</t>
    </rPh>
    <rPh sb="6" eb="7">
      <t>オヨ</t>
    </rPh>
    <rPh sb="16" eb="18">
      <t>ソウゴウ</t>
    </rPh>
    <rPh sb="18" eb="20">
      <t>ギジュツ</t>
    </rPh>
    <rPh sb="20" eb="22">
      <t>カンリ</t>
    </rPh>
    <phoneticPr fontId="3"/>
  </si>
  <si>
    <t>上下水道「上水道及び工業用水道」・総合技術監理</t>
    <rPh sb="0" eb="2">
      <t>ジョウゲ</t>
    </rPh>
    <rPh sb="2" eb="4">
      <t>スイドウ</t>
    </rPh>
    <rPh sb="5" eb="8">
      <t>ジョウスイドウ</t>
    </rPh>
    <rPh sb="8" eb="9">
      <t>オヨ</t>
    </rPh>
    <rPh sb="10" eb="13">
      <t>コウギョウヨウ</t>
    </rPh>
    <rPh sb="13" eb="15">
      <t>スイドウ</t>
    </rPh>
    <rPh sb="17" eb="19">
      <t>ソウゴウ</t>
    </rPh>
    <rPh sb="19" eb="21">
      <t>ギジュツ</t>
    </rPh>
    <rPh sb="21" eb="23">
      <t>カンリ</t>
    </rPh>
    <phoneticPr fontId="3"/>
  </si>
  <si>
    <t>電気電子・総合技術監理</t>
    <rPh sb="0" eb="2">
      <t>デンキ</t>
    </rPh>
    <rPh sb="2" eb="4">
      <t>デンシ</t>
    </rPh>
    <rPh sb="5" eb="7">
      <t>ソウゴウ</t>
    </rPh>
    <rPh sb="7" eb="9">
      <t>ギジュツ</t>
    </rPh>
    <rPh sb="9" eb="11">
      <t>カンリ</t>
    </rPh>
    <phoneticPr fontId="3"/>
  </si>
  <si>
    <t>衛生工学「水質管理」・総合技術監理</t>
    <rPh sb="0" eb="2">
      <t>エイセイ</t>
    </rPh>
    <rPh sb="2" eb="4">
      <t>コウガク</t>
    </rPh>
    <rPh sb="5" eb="7">
      <t>スイシツ</t>
    </rPh>
    <rPh sb="7" eb="9">
      <t>カンリ</t>
    </rPh>
    <rPh sb="11" eb="13">
      <t>ソウゴウ</t>
    </rPh>
    <rPh sb="13" eb="15">
      <t>ギジュツ</t>
    </rPh>
    <rPh sb="15" eb="17">
      <t>カンリ</t>
    </rPh>
    <phoneticPr fontId="3"/>
  </si>
  <si>
    <t>農業「農業土木」・総合技術監理</t>
    <rPh sb="0" eb="2">
      <t>ノウギョウ</t>
    </rPh>
    <rPh sb="3" eb="5">
      <t>ノウギョウ</t>
    </rPh>
    <rPh sb="5" eb="7">
      <t>ドボク</t>
    </rPh>
    <rPh sb="9" eb="11">
      <t>ソウゴウ</t>
    </rPh>
    <rPh sb="11" eb="13">
      <t>ギジュツ</t>
    </rPh>
    <rPh sb="13" eb="15">
      <t>カンリ</t>
    </rPh>
    <phoneticPr fontId="3"/>
  </si>
  <si>
    <t>衛生工学・総合技術監理</t>
    <rPh sb="0" eb="2">
      <t>エイセイ</t>
    </rPh>
    <rPh sb="2" eb="4">
      <t>コウガク</t>
    </rPh>
    <rPh sb="5" eb="7">
      <t>ソウゴウ</t>
    </rPh>
    <rPh sb="7" eb="9">
      <t>ギジュツ</t>
    </rPh>
    <rPh sb="9" eb="11">
      <t>カンリ</t>
    </rPh>
    <phoneticPr fontId="3"/>
  </si>
  <si>
    <t>衛生工学「廃棄物管理」・総合技術監理</t>
    <rPh sb="0" eb="2">
      <t>エイセイ</t>
    </rPh>
    <rPh sb="2" eb="4">
      <t>コウガク</t>
    </rPh>
    <rPh sb="5" eb="8">
      <t>ハイキブツ</t>
    </rPh>
    <rPh sb="8" eb="10">
      <t>カンリ</t>
    </rPh>
    <rPh sb="12" eb="14">
      <t>ソウゴウ</t>
    </rPh>
    <rPh sb="14" eb="16">
      <t>ギジュツ</t>
    </rPh>
    <rPh sb="16" eb="18">
      <t>カンリ</t>
    </rPh>
    <phoneticPr fontId="3"/>
  </si>
  <si>
    <t>一級相当技術者一覧表（主観点算定用）</t>
    <rPh sb="11" eb="13">
      <t>シュカン</t>
    </rPh>
    <rPh sb="13" eb="14">
      <t>テン</t>
    </rPh>
    <phoneticPr fontId="3"/>
  </si>
  <si>
    <t>清掃美化活動状況</t>
  </si>
  <si>
    <t>八代市消防団協力事業所表示制度の登録状況</t>
  </si>
  <si>
    <t>社会保険加入状況</t>
  </si>
  <si>
    <t>障がい者雇用状況</t>
  </si>
  <si>
    <t>育児休業制度の制定状況</t>
  </si>
  <si>
    <t>一級相当資格保有技術者の雇用状況</t>
  </si>
  <si>
    <t>一級技術者数</t>
    <rPh sb="0" eb="2">
      <t>イッキュウ</t>
    </rPh>
    <rPh sb="2" eb="5">
      <t>ギジュツシャ</t>
    </rPh>
    <rPh sb="5" eb="6">
      <t>スウ</t>
    </rPh>
    <phoneticPr fontId="3"/>
  </si>
  <si>
    <t>（様式①）</t>
    <rPh sb="1" eb="3">
      <t>ヨウシキ</t>
    </rPh>
    <phoneticPr fontId="3"/>
  </si>
  <si>
    <t>～入力をされる前に～</t>
    <rPh sb="1" eb="3">
      <t>ニュウリョク</t>
    </rPh>
    <rPh sb="7" eb="8">
      <t>マエ</t>
    </rPh>
    <phoneticPr fontId="3"/>
  </si>
  <si>
    <r>
      <t>○ このシートに必要事項を入力すると、「工事様式①申請書（印刷用）」に内容が自動的に反映されます。</t>
    </r>
    <r>
      <rPr>
        <b/>
        <sz val="10"/>
        <color indexed="10"/>
        <rFont val="ＭＳ Ｐゴシック"/>
        <family val="3"/>
        <charset val="128"/>
      </rPr>
      <t>このシートの印刷は不要です</t>
    </r>
    <r>
      <rPr>
        <sz val="10"/>
        <color indexed="8"/>
        <rFont val="ＭＳ Ｐゴシック"/>
        <family val="3"/>
        <charset val="128"/>
      </rPr>
      <t>。</t>
    </r>
    <rPh sb="8" eb="10">
      <t>ヒツヨウ</t>
    </rPh>
    <rPh sb="10" eb="12">
      <t>ジコウ</t>
    </rPh>
    <rPh sb="13" eb="15">
      <t>ニュウリョク</t>
    </rPh>
    <rPh sb="20" eb="22">
      <t>コウジ</t>
    </rPh>
    <rPh sb="22" eb="24">
      <t>ヨウシキ</t>
    </rPh>
    <rPh sb="25" eb="28">
      <t>シンセイショ</t>
    </rPh>
    <rPh sb="29" eb="31">
      <t>インサツ</t>
    </rPh>
    <rPh sb="31" eb="32">
      <t>ヨウ</t>
    </rPh>
    <rPh sb="35" eb="37">
      <t>ナイヨウ</t>
    </rPh>
    <rPh sb="38" eb="41">
      <t>ジドウテキ</t>
    </rPh>
    <rPh sb="42" eb="44">
      <t>ハンエイ</t>
    </rPh>
    <rPh sb="55" eb="57">
      <t>インサツ</t>
    </rPh>
    <rPh sb="58" eb="60">
      <t>フヨウ</t>
    </rPh>
    <phoneticPr fontId="3"/>
  </si>
  <si>
    <r>
      <t>○ それぞれの項目にある「</t>
    </r>
    <r>
      <rPr>
        <b/>
        <sz val="11"/>
        <color indexed="10"/>
        <rFont val="ＭＳ Ｐゴシック"/>
        <family val="3"/>
        <charset val="128"/>
      </rPr>
      <t>入力時の注意点</t>
    </r>
    <r>
      <rPr>
        <sz val="11"/>
        <color indexed="8"/>
        <rFont val="ＭＳ Ｐゴシック"/>
        <family val="3"/>
        <charset val="128"/>
      </rPr>
      <t>」と「</t>
    </r>
    <r>
      <rPr>
        <b/>
        <sz val="11"/>
        <color indexed="10"/>
        <rFont val="ＭＳ Ｐゴシック"/>
        <family val="3"/>
        <charset val="128"/>
      </rPr>
      <t>入力例</t>
    </r>
    <r>
      <rPr>
        <sz val="11"/>
        <color indexed="8"/>
        <rFont val="ＭＳ Ｐゴシック"/>
        <family val="3"/>
        <charset val="128"/>
      </rPr>
      <t>」を参考に入力してください。</t>
    </r>
    <rPh sb="7" eb="9">
      <t>コウモク</t>
    </rPh>
    <rPh sb="13" eb="15">
      <t>ニュウリョク</t>
    </rPh>
    <rPh sb="15" eb="16">
      <t>ジ</t>
    </rPh>
    <rPh sb="17" eb="20">
      <t>チュウイテン</t>
    </rPh>
    <rPh sb="23" eb="25">
      <t>ニュウリョク</t>
    </rPh>
    <rPh sb="25" eb="26">
      <t>レイ</t>
    </rPh>
    <rPh sb="28" eb="30">
      <t>サンコウ</t>
    </rPh>
    <rPh sb="31" eb="33">
      <t>ニュウリョク</t>
    </rPh>
    <phoneticPr fontId="3"/>
  </si>
  <si>
    <t>○ セル、行、列の移動や削除等は行わないでください。</t>
    <rPh sb="5" eb="6">
      <t>ギョウ</t>
    </rPh>
    <rPh sb="7" eb="8">
      <t>レツ</t>
    </rPh>
    <rPh sb="9" eb="11">
      <t>イドウ</t>
    </rPh>
    <rPh sb="12" eb="14">
      <t>サクジョ</t>
    </rPh>
    <rPh sb="14" eb="15">
      <t>トウ</t>
    </rPh>
    <rPh sb="16" eb="17">
      <t>オコナ</t>
    </rPh>
    <phoneticPr fontId="3"/>
  </si>
  <si>
    <t>○ その他の様式シートは次のとおり該当される方のみ入力し紙出力してください。</t>
    <rPh sb="4" eb="5">
      <t>タ</t>
    </rPh>
    <rPh sb="6" eb="8">
      <t>ヨウシキ</t>
    </rPh>
    <rPh sb="12" eb="13">
      <t>ツギ</t>
    </rPh>
    <rPh sb="17" eb="19">
      <t>ガイトウ</t>
    </rPh>
    <rPh sb="22" eb="23">
      <t>カタ</t>
    </rPh>
    <rPh sb="25" eb="27">
      <t>ニュウリョク</t>
    </rPh>
    <rPh sb="28" eb="29">
      <t>カミ</t>
    </rPh>
    <rPh sb="29" eb="31">
      <t>シュツリョク</t>
    </rPh>
    <phoneticPr fontId="3"/>
  </si>
  <si>
    <t>シート名</t>
    <rPh sb="3" eb="4">
      <t>メイ</t>
    </rPh>
    <phoneticPr fontId="3"/>
  </si>
  <si>
    <t>入力を必要とする方</t>
    <phoneticPr fontId="3"/>
  </si>
  <si>
    <t>技術者一覧表</t>
    <rPh sb="0" eb="3">
      <t>ギジュツシャ</t>
    </rPh>
    <rPh sb="3" eb="5">
      <t>イチラン</t>
    </rPh>
    <rPh sb="5" eb="6">
      <t>ヒョウ</t>
    </rPh>
    <phoneticPr fontId="3"/>
  </si>
  <si>
    <t>使用人一覧表</t>
    <rPh sb="0" eb="2">
      <t>シヨウ</t>
    </rPh>
    <rPh sb="2" eb="3">
      <t>ニン</t>
    </rPh>
    <rPh sb="3" eb="5">
      <t>イチラン</t>
    </rPh>
    <rPh sb="5" eb="6">
      <t>ヒョウ</t>
    </rPh>
    <phoneticPr fontId="3"/>
  </si>
  <si>
    <t>工事様式④-1主観点算定確認届</t>
    <rPh sb="0" eb="2">
      <t>コウジ</t>
    </rPh>
    <rPh sb="7" eb="9">
      <t>シュカン</t>
    </rPh>
    <rPh sb="9" eb="10">
      <t>テン</t>
    </rPh>
    <rPh sb="10" eb="12">
      <t>サンテイ</t>
    </rPh>
    <rPh sb="12" eb="14">
      <t>カクニン</t>
    </rPh>
    <rPh sb="14" eb="15">
      <t>トド</t>
    </rPh>
    <phoneticPr fontId="3"/>
  </si>
  <si>
    <t>工事様式④-2
清掃美化活動への参加状況報告書</t>
    <phoneticPr fontId="3"/>
  </si>
  <si>
    <t>工事様式④-3一級相当技術者一覧表（主観点算定用）</t>
    <phoneticPr fontId="3"/>
  </si>
  <si>
    <t>１　基本情報入力</t>
    <rPh sb="2" eb="4">
      <t>キホン</t>
    </rPh>
    <rPh sb="4" eb="6">
      <t>ジョウホウ</t>
    </rPh>
    <rPh sb="6" eb="8">
      <t>ニュウリョク</t>
    </rPh>
    <phoneticPr fontId="3"/>
  </si>
  <si>
    <t>申請年月日</t>
    <rPh sb="0" eb="2">
      <t>シンセイ</t>
    </rPh>
    <rPh sb="2" eb="5">
      <t>ネンガッピ</t>
    </rPh>
    <phoneticPr fontId="3"/>
  </si>
  <si>
    <t>入力時の注意点</t>
    <rPh sb="0" eb="2">
      <t>ニュウリョク</t>
    </rPh>
    <rPh sb="2" eb="3">
      <t>ジ</t>
    </rPh>
    <rPh sb="4" eb="7">
      <t>チュウイテン</t>
    </rPh>
    <phoneticPr fontId="3"/>
  </si>
  <si>
    <r>
      <rPr>
        <sz val="1"/>
        <color indexed="8"/>
        <rFont val="ＭＳ Ｐゴシック"/>
        <family val="3"/>
        <charset val="128"/>
      </rPr>
      <t xml:space="preserve"> </t>
    </r>
    <r>
      <rPr>
        <sz val="11"/>
        <color indexed="8"/>
        <rFont val="ＭＳ Ｐゴシック"/>
        <family val="3"/>
        <charset val="128"/>
      </rPr>
      <t>年月日をドロップダウンから選択してください。</t>
    </r>
    <rPh sb="1" eb="4">
      <t>ネンガッピ</t>
    </rPh>
    <rPh sb="14" eb="16">
      <t>センタク</t>
    </rPh>
    <phoneticPr fontId="3"/>
  </si>
  <si>
    <t>入力欄</t>
    <rPh sb="0" eb="2">
      <t>ニュウリョク</t>
    </rPh>
    <rPh sb="2" eb="3">
      <t>ラン</t>
    </rPh>
    <phoneticPr fontId="3"/>
  </si>
  <si>
    <t>月</t>
    <rPh sb="0" eb="1">
      <t>ツキ</t>
    </rPh>
    <phoneticPr fontId="3"/>
  </si>
  <si>
    <t>申請区分</t>
    <rPh sb="0" eb="2">
      <t>シンセイ</t>
    </rPh>
    <rPh sb="2" eb="4">
      <t>クブン</t>
    </rPh>
    <phoneticPr fontId="3"/>
  </si>
  <si>
    <t>本社・支店区分</t>
    <phoneticPr fontId="3"/>
  </si>
  <si>
    <t>建設業
許可区分</t>
    <rPh sb="0" eb="3">
      <t>ケンセツギョウ</t>
    </rPh>
    <rPh sb="4" eb="6">
      <t>キョカ</t>
    </rPh>
    <rPh sb="6" eb="8">
      <t>クブン</t>
    </rPh>
    <phoneticPr fontId="3"/>
  </si>
  <si>
    <t>建設業許可の区分をドロップダウンから選択してください。</t>
    <rPh sb="0" eb="3">
      <t>ケンセツギョウ</t>
    </rPh>
    <rPh sb="3" eb="5">
      <t>キョカ</t>
    </rPh>
    <rPh sb="6" eb="8">
      <t>クブン</t>
    </rPh>
    <rPh sb="18" eb="20">
      <t>センタク</t>
    </rPh>
    <phoneticPr fontId="3"/>
  </si>
  <si>
    <t>国土交通大臣</t>
    <rPh sb="0" eb="2">
      <t>コクド</t>
    </rPh>
    <rPh sb="2" eb="4">
      <t>コウツウ</t>
    </rPh>
    <rPh sb="4" eb="6">
      <t>ダイジン</t>
    </rPh>
    <phoneticPr fontId="3"/>
  </si>
  <si>
    <t>経営事項
審査基準日</t>
    <rPh sb="0" eb="2">
      <t>ケイエイ</t>
    </rPh>
    <rPh sb="2" eb="4">
      <t>ジコウ</t>
    </rPh>
    <rPh sb="5" eb="7">
      <t>シンサ</t>
    </rPh>
    <rPh sb="7" eb="10">
      <t>キジュンビ</t>
    </rPh>
    <phoneticPr fontId="3"/>
  </si>
  <si>
    <t>２　事業所情報入力</t>
    <rPh sb="2" eb="5">
      <t>ジギョウショ</t>
    </rPh>
    <rPh sb="5" eb="7">
      <t>ジョウホウ</t>
    </rPh>
    <rPh sb="7" eb="9">
      <t>ニュウリョク</t>
    </rPh>
    <phoneticPr fontId="3"/>
  </si>
  <si>
    <t>○本社本店情報</t>
    <rPh sb="1" eb="3">
      <t>ホンシャ</t>
    </rPh>
    <rPh sb="3" eb="5">
      <t>ホンテン</t>
    </rPh>
    <rPh sb="5" eb="7">
      <t>ジョウホウ</t>
    </rPh>
    <phoneticPr fontId="3"/>
  </si>
  <si>
    <t>名称</t>
    <rPh sb="0" eb="2">
      <t>メイショウ</t>
    </rPh>
    <phoneticPr fontId="3"/>
  </si>
  <si>
    <t>入力例</t>
    <rPh sb="0" eb="2">
      <t>ニュウリョク</t>
    </rPh>
    <rPh sb="2" eb="3">
      <t>レイ</t>
    </rPh>
    <phoneticPr fontId="3"/>
  </si>
  <si>
    <r>
      <rPr>
        <sz val="6"/>
        <color indexed="8"/>
        <rFont val="ＭＳ Ｐゴシック"/>
        <family val="3"/>
        <charset val="128"/>
      </rPr>
      <t xml:space="preserve"> </t>
    </r>
    <r>
      <rPr>
        <sz val="11"/>
        <color indexed="8"/>
        <rFont val="ＭＳ Ｐゴシック"/>
        <family val="3"/>
        <charset val="128"/>
      </rPr>
      <t>○○商店（株）</t>
    </r>
    <rPh sb="3" eb="5">
      <t>ショウテン</t>
    </rPh>
    <phoneticPr fontId="3"/>
  </si>
  <si>
    <t>フリガナ</t>
    <phoneticPr fontId="3"/>
  </si>
  <si>
    <r>
      <rPr>
        <sz val="1"/>
        <color indexed="8"/>
        <rFont val="ＭＳ Ｐゴシック"/>
        <family val="3"/>
        <charset val="128"/>
      </rPr>
      <t xml:space="preserve"> </t>
    </r>
    <r>
      <rPr>
        <sz val="11"/>
        <color indexed="8"/>
        <rFont val="ＭＳ Ｐゴシック"/>
        <family val="3"/>
        <charset val="128"/>
      </rPr>
      <t>全て半角カナで入力してください。
会社組織の種別（カブシキガイシャ、（カ）等）は入力不要です。</t>
    </r>
    <rPh sb="18" eb="22">
      <t>カイシャソシキ</t>
    </rPh>
    <rPh sb="23" eb="25">
      <t>シュベツ</t>
    </rPh>
    <rPh sb="38" eb="39">
      <t>トウ</t>
    </rPh>
    <rPh sb="41" eb="43">
      <t>ニュウリョク</t>
    </rPh>
    <rPh sb="43" eb="45">
      <t>フヨウ</t>
    </rPh>
    <phoneticPr fontId="3"/>
  </si>
  <si>
    <r>
      <rPr>
        <sz val="1"/>
        <color indexed="8"/>
        <rFont val="ＭＳ Ｐゴシック"/>
        <family val="3"/>
        <charset val="128"/>
      </rPr>
      <t xml:space="preserve"> </t>
    </r>
    <r>
      <rPr>
        <sz val="11"/>
        <color indexed="8"/>
        <rFont val="ＭＳ Ｐゴシック"/>
        <family val="3"/>
        <charset val="128"/>
      </rPr>
      <t>ﾏﾙﾏﾙｼｮｳﾃﾝ</t>
    </r>
    <phoneticPr fontId="3"/>
  </si>
  <si>
    <t>本社等代表者</t>
    <rPh sb="0" eb="2">
      <t>ホンシャ</t>
    </rPh>
    <rPh sb="2" eb="3">
      <t>トウ</t>
    </rPh>
    <rPh sb="3" eb="6">
      <t>ダイヒョウシャ</t>
    </rPh>
    <phoneticPr fontId="3"/>
  </si>
  <si>
    <t>役職</t>
    <rPh sb="0" eb="2">
      <t>ヤクショク</t>
    </rPh>
    <phoneticPr fontId="3"/>
  </si>
  <si>
    <r>
      <rPr>
        <sz val="1"/>
        <color indexed="8"/>
        <rFont val="ＭＳ Ｐゴシック"/>
        <family val="3"/>
        <charset val="128"/>
      </rPr>
      <t xml:space="preserve"> </t>
    </r>
    <r>
      <rPr>
        <sz val="11"/>
        <color indexed="8"/>
        <rFont val="ＭＳ Ｐゴシック"/>
        <family val="3"/>
        <charset val="128"/>
      </rPr>
      <t>代表者の役職名を入力してください。</t>
    </r>
    <rPh sb="1" eb="4">
      <t>ダイヒョウシャ</t>
    </rPh>
    <rPh sb="5" eb="7">
      <t>ヤクショク</t>
    </rPh>
    <rPh sb="7" eb="8">
      <t>メイ</t>
    </rPh>
    <rPh sb="9" eb="11">
      <t>ニュウリョク</t>
    </rPh>
    <phoneticPr fontId="3"/>
  </si>
  <si>
    <r>
      <rPr>
        <sz val="1"/>
        <color indexed="8"/>
        <rFont val="ＭＳ Ｐゴシック"/>
        <family val="3"/>
        <charset val="128"/>
      </rPr>
      <t xml:space="preserve"> </t>
    </r>
    <r>
      <rPr>
        <sz val="11"/>
        <color indexed="8"/>
        <rFont val="ＭＳ Ｐゴシック"/>
        <family val="3"/>
        <charset val="128"/>
      </rPr>
      <t>姓と名の間にスペースは不要です。</t>
    </r>
    <rPh sb="1" eb="2">
      <t>セイ</t>
    </rPh>
    <rPh sb="3" eb="4">
      <t>メイ</t>
    </rPh>
    <rPh sb="5" eb="6">
      <t>アイダ</t>
    </rPh>
    <rPh sb="12" eb="14">
      <t>フヨウ</t>
    </rPh>
    <phoneticPr fontId="3"/>
  </si>
  <si>
    <t>郵便番号</t>
    <rPh sb="0" eb="4">
      <t>ユウビンバンゴウ</t>
    </rPh>
    <phoneticPr fontId="3"/>
  </si>
  <si>
    <t>-</t>
    <phoneticPr fontId="3"/>
  </si>
  <si>
    <t>都道府県名</t>
    <rPh sb="0" eb="4">
      <t>トドウフケン</t>
    </rPh>
    <rPh sb="4" eb="5">
      <t>メイ</t>
    </rPh>
    <phoneticPr fontId="3"/>
  </si>
  <si>
    <r>
      <rPr>
        <sz val="1"/>
        <color indexed="8"/>
        <rFont val="ＭＳ Ｐゴシック"/>
        <family val="3"/>
        <charset val="128"/>
      </rPr>
      <t xml:space="preserve"> </t>
    </r>
    <r>
      <rPr>
        <sz val="11"/>
        <color indexed="8"/>
        <rFont val="ＭＳ Ｐゴシック"/>
        <family val="3"/>
        <charset val="128"/>
      </rPr>
      <t>都道府県名をドロップダウンから選択してください。</t>
    </r>
    <rPh sb="1" eb="5">
      <t>トドウフケン</t>
    </rPh>
    <rPh sb="5" eb="6">
      <t>メイ</t>
    </rPh>
    <rPh sb="16" eb="18">
      <t>センタク</t>
    </rPh>
    <phoneticPr fontId="3"/>
  </si>
  <si>
    <r>
      <rPr>
        <sz val="1"/>
        <color indexed="8"/>
        <rFont val="ＭＳ Ｐゴシック"/>
        <family val="3"/>
        <charset val="128"/>
      </rPr>
      <t xml:space="preserve"> </t>
    </r>
    <r>
      <rPr>
        <sz val="11"/>
        <color indexed="8"/>
        <rFont val="ＭＳ Ｐゴシック"/>
        <family val="3"/>
        <charset val="128"/>
      </rPr>
      <t>熊本県</t>
    </r>
    <rPh sb="1" eb="4">
      <t>クマモトケン</t>
    </rPh>
    <phoneticPr fontId="3"/>
  </si>
  <si>
    <t>市町村以下住所</t>
    <rPh sb="0" eb="3">
      <t>シチョウソン</t>
    </rPh>
    <rPh sb="3" eb="5">
      <t>イカ</t>
    </rPh>
    <rPh sb="5" eb="7">
      <t>ジュウショ</t>
    </rPh>
    <phoneticPr fontId="3"/>
  </si>
  <si>
    <r>
      <rPr>
        <sz val="1"/>
        <color indexed="8"/>
        <rFont val="ＭＳ Ｐゴシック"/>
        <family val="3"/>
        <charset val="128"/>
      </rPr>
      <t xml:space="preserve"> </t>
    </r>
    <r>
      <rPr>
        <sz val="11"/>
        <color indexed="8"/>
        <rFont val="ＭＳ Ｐゴシック"/>
        <family val="3"/>
        <charset val="128"/>
      </rPr>
      <t>市町村以下の住所を入力してください。
アルファベット、算用数字は半角で入力してください。
ビル名等がある場合は、１文字全角スペースを空けて入力してください。</t>
    </r>
    <rPh sb="1" eb="4">
      <t>シチョウソン</t>
    </rPh>
    <rPh sb="4" eb="6">
      <t>イカ</t>
    </rPh>
    <rPh sb="7" eb="9">
      <t>ジュウショ</t>
    </rPh>
    <rPh sb="10" eb="12">
      <t>ニュウリョク</t>
    </rPh>
    <rPh sb="28" eb="30">
      <t>サンヨウ</t>
    </rPh>
    <rPh sb="30" eb="32">
      <t>スウジ</t>
    </rPh>
    <rPh sb="33" eb="35">
      <t>ハンカク</t>
    </rPh>
    <rPh sb="36" eb="38">
      <t>ニュウリョク</t>
    </rPh>
    <rPh sb="48" eb="49">
      <t>メイ</t>
    </rPh>
    <rPh sb="49" eb="50">
      <t>トウ</t>
    </rPh>
    <rPh sb="53" eb="55">
      <t>バアイ</t>
    </rPh>
    <rPh sb="58" eb="60">
      <t>モジ</t>
    </rPh>
    <rPh sb="60" eb="62">
      <t>ゼンカク</t>
    </rPh>
    <rPh sb="67" eb="68">
      <t>ア</t>
    </rPh>
    <rPh sb="70" eb="72">
      <t>ニュウリョク</t>
    </rPh>
    <phoneticPr fontId="3"/>
  </si>
  <si>
    <t>連絡先等</t>
    <rPh sb="0" eb="3">
      <t>レンラクサキ</t>
    </rPh>
    <rPh sb="3" eb="4">
      <t>トウ</t>
    </rPh>
    <phoneticPr fontId="3"/>
  </si>
  <si>
    <t>0965-33-4120</t>
    <phoneticPr fontId="3"/>
  </si>
  <si>
    <t>0965-33-4120</t>
    <phoneticPr fontId="3"/>
  </si>
  <si>
    <t>電話番号</t>
    <rPh sb="0" eb="2">
      <t>デンワ</t>
    </rPh>
    <rPh sb="2" eb="4">
      <t>バンゴウ</t>
    </rPh>
    <phoneticPr fontId="3"/>
  </si>
  <si>
    <t>FAX番号</t>
    <rPh sb="3" eb="5">
      <t>バンゴウ</t>
    </rPh>
    <phoneticPr fontId="3"/>
  </si>
  <si>
    <t>電子メール</t>
    <rPh sb="0" eb="2">
      <t>デンシ</t>
    </rPh>
    <phoneticPr fontId="3"/>
  </si>
  <si>
    <t>資本の額又は
出資の総額</t>
    <rPh sb="0" eb="2">
      <t>シホン</t>
    </rPh>
    <rPh sb="3" eb="4">
      <t>ガク</t>
    </rPh>
    <rPh sb="4" eb="5">
      <t>マタ</t>
    </rPh>
    <rPh sb="7" eb="9">
      <t>シュッシ</t>
    </rPh>
    <rPh sb="10" eb="12">
      <t>ソウガク</t>
    </rPh>
    <phoneticPr fontId="63"/>
  </si>
  <si>
    <r>
      <rPr>
        <sz val="1"/>
        <color indexed="8"/>
        <rFont val="ＭＳ Ｐゴシック"/>
        <family val="3"/>
        <charset val="128"/>
      </rPr>
      <t xml:space="preserve"> </t>
    </r>
    <r>
      <rPr>
        <sz val="11"/>
        <color indexed="8"/>
        <rFont val="ＭＳ Ｐゴシック"/>
        <family val="3"/>
        <charset val="128"/>
      </rPr>
      <t>法人のみ入力してください。
審査基準日（申請日）における、登記事項証明書の資本金の額を入力してください。
千円単位で、数字のみ半角で入力してください。（「円」の入力は不要）</t>
    </r>
    <rPh sb="54" eb="55">
      <t>セン</t>
    </rPh>
    <rPh sb="64" eb="66">
      <t>ハンカク</t>
    </rPh>
    <phoneticPr fontId="3"/>
  </si>
  <si>
    <t>千円</t>
    <rPh sb="0" eb="2">
      <t>センエン</t>
    </rPh>
    <phoneticPr fontId="3"/>
  </si>
  <si>
    <t>常時使用する
従業員の数</t>
  </si>
  <si>
    <t>人</t>
    <rPh sb="0" eb="1">
      <t>ニン</t>
    </rPh>
    <phoneticPr fontId="3"/>
  </si>
  <si>
    <t>○支店等情報（入札・契約の権限を支店等に委任する場合のみ入力してください。）</t>
    <rPh sb="1" eb="3">
      <t>シテン</t>
    </rPh>
    <rPh sb="3" eb="4">
      <t>トウ</t>
    </rPh>
    <rPh sb="4" eb="6">
      <t>ジョウホウ</t>
    </rPh>
    <rPh sb="7" eb="9">
      <t>ニュウサツ</t>
    </rPh>
    <rPh sb="10" eb="12">
      <t>ケイヤク</t>
    </rPh>
    <rPh sb="13" eb="15">
      <t>ケンゲン</t>
    </rPh>
    <rPh sb="16" eb="18">
      <t>シテン</t>
    </rPh>
    <rPh sb="18" eb="19">
      <t>トウ</t>
    </rPh>
    <rPh sb="20" eb="22">
      <t>イニン</t>
    </rPh>
    <rPh sb="24" eb="26">
      <t>バアイ</t>
    </rPh>
    <rPh sb="28" eb="30">
      <t>ニュウリョク</t>
    </rPh>
    <phoneticPr fontId="3"/>
  </si>
  <si>
    <r>
      <rPr>
        <sz val="1"/>
        <color indexed="8"/>
        <rFont val="ＭＳ Ｐゴシック"/>
        <family val="3"/>
        <charset val="128"/>
      </rPr>
      <t xml:space="preserve"> </t>
    </r>
    <r>
      <rPr>
        <sz val="11"/>
        <color indexed="8"/>
        <rFont val="ＭＳ Ｐゴシック"/>
        <family val="3"/>
        <charset val="128"/>
      </rPr>
      <t>○○商店（株）　八代営業所</t>
    </r>
    <rPh sb="3" eb="5">
      <t>ショウテン</t>
    </rPh>
    <rPh sb="9" eb="11">
      <t>ヤツシロ</t>
    </rPh>
    <rPh sb="11" eb="14">
      <t>エイギョウショ</t>
    </rPh>
    <phoneticPr fontId="3"/>
  </si>
  <si>
    <r>
      <rPr>
        <sz val="1"/>
        <color indexed="8"/>
        <rFont val="ＭＳ Ｐゴシック"/>
        <family val="3"/>
        <charset val="128"/>
      </rPr>
      <t xml:space="preserve"> </t>
    </r>
    <r>
      <rPr>
        <sz val="11"/>
        <color indexed="8"/>
        <rFont val="ＭＳ Ｐゴシック"/>
        <family val="3"/>
        <charset val="128"/>
      </rPr>
      <t>全て半角カナで入力してください。
会社組織の種別（ｶﾌﾞｼｷｶﾞｲｼｬ、（ｶ）等）は入力不要です。
名称と支店名の間にスペースは入力不要です。</t>
    </r>
    <rPh sb="18" eb="22">
      <t>カイシャソシキ</t>
    </rPh>
    <rPh sb="23" eb="25">
      <t>シュベツ</t>
    </rPh>
    <rPh sb="40" eb="41">
      <t>トウ</t>
    </rPh>
    <rPh sb="43" eb="45">
      <t>ニュウリョク</t>
    </rPh>
    <rPh sb="45" eb="47">
      <t>フヨウ</t>
    </rPh>
    <rPh sb="65" eb="67">
      <t>ニュウリョク</t>
    </rPh>
    <rPh sb="67" eb="69">
      <t>フヨウ</t>
    </rPh>
    <phoneticPr fontId="3"/>
  </si>
  <si>
    <r>
      <rPr>
        <sz val="1"/>
        <color indexed="8"/>
        <rFont val="ＭＳ Ｐゴシック"/>
        <family val="3"/>
        <charset val="128"/>
      </rPr>
      <t xml:space="preserve"> </t>
    </r>
    <r>
      <rPr>
        <sz val="11"/>
        <color indexed="8"/>
        <rFont val="ＭＳ Ｐゴシック"/>
        <family val="3"/>
        <charset val="128"/>
      </rPr>
      <t>ﾏﾙﾏﾙｼｮｳﾃﾝﾔﾂｼﾛｴｲｷﾞｮｳｼｮ</t>
    </r>
    <phoneticPr fontId="3"/>
  </si>
  <si>
    <t>支店等代表者</t>
    <rPh sb="0" eb="2">
      <t>シテン</t>
    </rPh>
    <rPh sb="2" eb="3">
      <t>トウ</t>
    </rPh>
    <rPh sb="3" eb="6">
      <t>ダイヒョウシャ</t>
    </rPh>
    <phoneticPr fontId="3"/>
  </si>
  <si>
    <r>
      <rPr>
        <sz val="1"/>
        <color indexed="8"/>
        <rFont val="ＭＳ Ｐゴシック"/>
        <family val="3"/>
        <charset val="128"/>
      </rPr>
      <t xml:space="preserve"> </t>
    </r>
    <r>
      <rPr>
        <sz val="11"/>
        <color indexed="8"/>
        <rFont val="ＭＳ Ｐゴシック"/>
        <family val="3"/>
        <charset val="128"/>
      </rPr>
      <t>八代次郎</t>
    </r>
    <rPh sb="1" eb="3">
      <t>ヤツシロ</t>
    </rPh>
    <rPh sb="3" eb="5">
      <t>ジロウ</t>
    </rPh>
    <phoneticPr fontId="3"/>
  </si>
  <si>
    <t>支店等所在地</t>
    <rPh sb="0" eb="2">
      <t>シテン</t>
    </rPh>
    <rPh sb="2" eb="3">
      <t>トウ</t>
    </rPh>
    <rPh sb="3" eb="6">
      <t>ショザイチ</t>
    </rPh>
    <phoneticPr fontId="3"/>
  </si>
  <si>
    <t>事業所
所在地域</t>
    <rPh sb="0" eb="3">
      <t>ジギョウショ</t>
    </rPh>
    <rPh sb="4" eb="6">
      <t>ショザイ</t>
    </rPh>
    <rPh sb="6" eb="8">
      <t>チイキ</t>
    </rPh>
    <phoneticPr fontId="63"/>
  </si>
  <si>
    <r>
      <rPr>
        <sz val="1"/>
        <color indexed="8"/>
        <rFont val="ＭＳ Ｐゴシック"/>
        <family val="3"/>
        <charset val="128"/>
      </rPr>
      <t xml:space="preserve"> </t>
    </r>
    <r>
      <rPr>
        <sz val="11"/>
        <color indexed="8"/>
        <rFont val="ＭＳ Ｐゴシック"/>
        <family val="3"/>
        <charset val="128"/>
      </rPr>
      <t>営業所が所在する校区をドロップダウンから選択してください。</t>
    </r>
    <rPh sb="1" eb="4">
      <t>エイギョウショ</t>
    </rPh>
    <rPh sb="5" eb="7">
      <t>ショザイ</t>
    </rPh>
    <rPh sb="9" eb="11">
      <t>コウク</t>
    </rPh>
    <rPh sb="21" eb="23">
      <t>センタク</t>
    </rPh>
    <phoneticPr fontId="3"/>
  </si>
  <si>
    <t>代陽</t>
    <rPh sb="0" eb="1">
      <t>ダイ</t>
    </rPh>
    <rPh sb="1" eb="2">
      <t>ヨウ</t>
    </rPh>
    <phoneticPr fontId="3"/>
  </si>
  <si>
    <t>校区</t>
    <rPh sb="0" eb="2">
      <t>コウク</t>
    </rPh>
    <phoneticPr fontId="3"/>
  </si>
  <si>
    <t>緊急連絡先</t>
    <rPh sb="0" eb="2">
      <t>キンキュウ</t>
    </rPh>
    <rPh sb="2" eb="5">
      <t>レンラクサキ</t>
    </rPh>
    <phoneticPr fontId="3"/>
  </si>
  <si>
    <r>
      <rPr>
        <sz val="1"/>
        <color indexed="8"/>
        <rFont val="ＭＳ Ｐゴシック"/>
        <family val="3"/>
        <charset val="128"/>
      </rPr>
      <t xml:space="preserve"> </t>
    </r>
    <r>
      <rPr>
        <sz val="11"/>
        <color indexed="8"/>
        <rFont val="ＭＳ Ｐゴシック"/>
        <family val="3"/>
        <charset val="128"/>
      </rPr>
      <t>緊急時に連絡の取れる番号（携帯や自宅の番号等）等を入力してください。
算用数字は半角で入力してください。
局番と局番の間に”-”（ハイフン）を入力しださい。</t>
    </r>
    <rPh sb="1" eb="4">
      <t>キンキュウジ</t>
    </rPh>
    <rPh sb="5" eb="7">
      <t>レンラク</t>
    </rPh>
    <rPh sb="8" eb="9">
      <t>ト</t>
    </rPh>
    <rPh sb="11" eb="13">
      <t>バンゴウ</t>
    </rPh>
    <rPh sb="14" eb="16">
      <t>ケイタイ</t>
    </rPh>
    <rPh sb="17" eb="19">
      <t>ジタク</t>
    </rPh>
    <rPh sb="20" eb="22">
      <t>バンゴウ</t>
    </rPh>
    <rPh sb="22" eb="23">
      <t>トウ</t>
    </rPh>
    <rPh sb="24" eb="25">
      <t>トウ</t>
    </rPh>
    <rPh sb="26" eb="28">
      <t>ニュウリョク</t>
    </rPh>
    <rPh sb="36" eb="37">
      <t>サン</t>
    </rPh>
    <rPh sb="54" eb="56">
      <t>キョクバン</t>
    </rPh>
    <rPh sb="57" eb="59">
      <t>キョクバン</t>
    </rPh>
    <rPh sb="60" eb="61">
      <t>アイダ</t>
    </rPh>
    <rPh sb="72" eb="74">
      <t>ニュウリョク</t>
    </rPh>
    <phoneticPr fontId="3"/>
  </si>
  <si>
    <r>
      <t>090-</t>
    </r>
    <r>
      <rPr>
        <sz val="8"/>
        <color indexed="8"/>
        <rFont val="ＭＳ Ｐゴシック"/>
        <family val="3"/>
        <charset val="128"/>
      </rPr>
      <t>○○○○</t>
    </r>
    <r>
      <rPr>
        <sz val="11"/>
        <color indexed="8"/>
        <rFont val="ＭＳ Ｐゴシック"/>
        <family val="3"/>
        <charset val="128"/>
      </rPr>
      <t>-</t>
    </r>
    <r>
      <rPr>
        <sz val="8"/>
        <color indexed="8"/>
        <rFont val="ＭＳ Ｐゴシック"/>
        <family val="3"/>
        <charset val="128"/>
      </rPr>
      <t>××××</t>
    </r>
    <phoneticPr fontId="3"/>
  </si>
  <si>
    <t>主な希望業種</t>
    <rPh sb="0" eb="1">
      <t>オモ</t>
    </rPh>
    <rPh sb="2" eb="4">
      <t>キボウ</t>
    </rPh>
    <rPh sb="4" eb="6">
      <t>ギョウシュ</t>
    </rPh>
    <phoneticPr fontId="63"/>
  </si>
  <si>
    <t>土木一式</t>
    <rPh sb="0" eb="2">
      <t>ドボク</t>
    </rPh>
    <rPh sb="2" eb="4">
      <t>イッシキ</t>
    </rPh>
    <phoneticPr fontId="3"/>
  </si>
  <si>
    <t>法面処理工事の総合評定値</t>
    <rPh sb="0" eb="2">
      <t>ノリメン</t>
    </rPh>
    <rPh sb="2" eb="4">
      <t>ショリ</t>
    </rPh>
    <rPh sb="4" eb="6">
      <t>コウジ</t>
    </rPh>
    <rPh sb="7" eb="9">
      <t>ソウゴウ</t>
    </rPh>
    <rPh sb="9" eb="11">
      <t>ヒョウテイ</t>
    </rPh>
    <rPh sb="11" eb="12">
      <t>チ</t>
    </rPh>
    <phoneticPr fontId="63"/>
  </si>
  <si>
    <t>「とび・土工・コンクリート工事」希望者のみ入力してください。
経営規模等評価結果通知書の法面処理の総合評定値を入力してください。</t>
    <phoneticPr fontId="3"/>
  </si>
  <si>
    <t>とび・土工・コンクリートの
希望</t>
    <rPh sb="3" eb="4">
      <t>ツチ</t>
    </rPh>
    <rPh sb="4" eb="5">
      <t>コウ</t>
    </rPh>
    <rPh sb="14" eb="16">
      <t>キボウ</t>
    </rPh>
    <phoneticPr fontId="63"/>
  </si>
  <si>
    <t>第一希望</t>
    <rPh sb="0" eb="2">
      <t>ダイイチ</t>
    </rPh>
    <rPh sb="2" eb="4">
      <t>キボウ</t>
    </rPh>
    <phoneticPr fontId="3"/>
  </si>
  <si>
    <t>第二希望</t>
    <rPh sb="0" eb="1">
      <t>ダイ</t>
    </rPh>
    <rPh sb="1" eb="2">
      <t>ニ</t>
    </rPh>
    <rPh sb="2" eb="4">
      <t>キボウ</t>
    </rPh>
    <phoneticPr fontId="3"/>
  </si>
  <si>
    <t>とび・土工・コンクリート工事の実績内訳</t>
    <rPh sb="3" eb="4">
      <t>ツチ</t>
    </rPh>
    <rPh sb="4" eb="5">
      <t>コウ</t>
    </rPh>
    <rPh sb="12" eb="14">
      <t>コウジ</t>
    </rPh>
    <rPh sb="15" eb="17">
      <t>ジッセキ</t>
    </rPh>
    <rPh sb="17" eb="19">
      <t>ウチワケ</t>
    </rPh>
    <phoneticPr fontId="63"/>
  </si>
  <si>
    <t>「とび・土工・コンクリート工事」の希望者のみ入力してください。
直近の経営事項審査の平均完成工事高（２年平均を選択した場合は２年平均の数値、３年平均を選択した場合は３年平均の数値）に計上した金額の内訳を入力してください。
実績がない場合は「0」を入力してください。</t>
    <phoneticPr fontId="3"/>
  </si>
  <si>
    <t>法面処理工事</t>
    <rPh sb="0" eb="2">
      <t>ノリメン</t>
    </rPh>
    <rPh sb="2" eb="4">
      <t>ショリ</t>
    </rPh>
    <rPh sb="4" eb="6">
      <t>コウジ</t>
    </rPh>
    <phoneticPr fontId="3"/>
  </si>
  <si>
    <t>安全施設工事</t>
    <rPh sb="0" eb="2">
      <t>アンゼン</t>
    </rPh>
    <rPh sb="2" eb="4">
      <t>シセツ</t>
    </rPh>
    <rPh sb="4" eb="6">
      <t>コウジ</t>
    </rPh>
    <phoneticPr fontId="3"/>
  </si>
  <si>
    <t>３　希望業種情報入力</t>
    <rPh sb="2" eb="4">
      <t>キボウ</t>
    </rPh>
    <rPh sb="4" eb="6">
      <t>ギョウシュ</t>
    </rPh>
    <rPh sb="6" eb="8">
      <t>ジョウホウ</t>
    </rPh>
    <rPh sb="8" eb="10">
      <t>ニュウリョク</t>
    </rPh>
    <phoneticPr fontId="3"/>
  </si>
  <si>
    <t>※</t>
    <phoneticPr fontId="3"/>
  </si>
  <si>
    <t>「希望」及び「許可区分」はドロップダウンリスト（セルの右下の下向き矢印をクリックすると表示されるリスト）から該当するものを選択してください。</t>
    <rPh sb="1" eb="3">
      <t>キボウ</t>
    </rPh>
    <rPh sb="4" eb="5">
      <t>オヨ</t>
    </rPh>
    <rPh sb="7" eb="9">
      <t>キョカ</t>
    </rPh>
    <rPh sb="9" eb="11">
      <t>クブン</t>
    </rPh>
    <phoneticPr fontId="3"/>
  </si>
  <si>
    <t>経営規模等評価結果通知書の完成工事高（２年または３年平均）の数値を入力してください。</t>
    <phoneticPr fontId="3"/>
  </si>
  <si>
    <t>希望しない業種については、許可を受けていても入力される必要はありません。</t>
    <phoneticPr fontId="3"/>
  </si>
  <si>
    <t>技術職員数は、建設工事の種類ごとにそれぞれの技術職員の人数を入力してください。</t>
    <phoneticPr fontId="3"/>
  </si>
  <si>
    <t>「経営規模等評価結果通知書兼総合評定値通知書」の建設工事の種類ごとに技術職員数を合算した人数と一致すること。</t>
    <phoneticPr fontId="3"/>
  </si>
  <si>
    <t>業種</t>
    <rPh sb="0" eb="2">
      <t>ギョウシュ</t>
    </rPh>
    <phoneticPr fontId="3"/>
  </si>
  <si>
    <t>希望</t>
    <rPh sb="0" eb="2">
      <t>キボウ</t>
    </rPh>
    <phoneticPr fontId="3"/>
  </si>
  <si>
    <t>許可
区分</t>
    <rPh sb="0" eb="2">
      <t>キョカ</t>
    </rPh>
    <rPh sb="3" eb="5">
      <t>クブン</t>
    </rPh>
    <phoneticPr fontId="3"/>
  </si>
  <si>
    <t>総合
評定値</t>
    <rPh sb="0" eb="2">
      <t>ソウゴウ</t>
    </rPh>
    <rPh sb="3" eb="5">
      <t>ヒョウテイ</t>
    </rPh>
    <rPh sb="5" eb="6">
      <t>チ</t>
    </rPh>
    <phoneticPr fontId="3"/>
  </si>
  <si>
    <t>完成工事高
（千円）</t>
    <rPh sb="0" eb="2">
      <t>カンセイ</t>
    </rPh>
    <rPh sb="2" eb="4">
      <t>コウジ</t>
    </rPh>
    <rPh sb="4" eb="5">
      <t>タカ</t>
    </rPh>
    <rPh sb="7" eb="9">
      <t>センエン</t>
    </rPh>
    <phoneticPr fontId="3"/>
  </si>
  <si>
    <t>（入力例）</t>
    <rPh sb="1" eb="3">
      <t>ニュウリョク</t>
    </rPh>
    <rPh sb="3" eb="4">
      <t>レイ</t>
    </rPh>
    <phoneticPr fontId="3"/>
  </si>
  <si>
    <t>○</t>
    <phoneticPr fontId="3"/>
  </si>
  <si>
    <t>ガラス</t>
    <phoneticPr fontId="3"/>
  </si>
  <si>
    <t>内装仕上</t>
    <rPh sb="0" eb="2">
      <t>ナイソウ</t>
    </rPh>
    <rPh sb="2" eb="4">
      <t>シア</t>
    </rPh>
    <phoneticPr fontId="3"/>
  </si>
  <si>
    <t>とび・土工</t>
    <rPh sb="3" eb="4">
      <t>ツチ</t>
    </rPh>
    <rPh sb="4" eb="5">
      <t>コウ</t>
    </rPh>
    <phoneticPr fontId="3"/>
  </si>
  <si>
    <t>さく井</t>
    <rPh sb="2" eb="3">
      <t>イ</t>
    </rPh>
    <phoneticPr fontId="3"/>
  </si>
  <si>
    <t>タイル・れんが</t>
    <phoneticPr fontId="3"/>
  </si>
  <si>
    <t>鋼構造</t>
    <rPh sb="0" eb="1">
      <t>コウ</t>
    </rPh>
    <rPh sb="1" eb="3">
      <t>コウゾウ</t>
    </rPh>
    <phoneticPr fontId="3"/>
  </si>
  <si>
    <t>舗装</t>
    <rPh sb="0" eb="2">
      <t>ホソウ</t>
    </rPh>
    <phoneticPr fontId="3"/>
  </si>
  <si>
    <t>しゅんせつ</t>
    <phoneticPr fontId="3"/>
  </si>
  <si>
    <t>市内市外</t>
    <rPh sb="0" eb="2">
      <t>シナイ</t>
    </rPh>
    <rPh sb="2" eb="4">
      <t>シガイ</t>
    </rPh>
    <phoneticPr fontId="3"/>
  </si>
  <si>
    <t>本社支店</t>
    <rPh sb="0" eb="2">
      <t>ホンシャ</t>
    </rPh>
    <rPh sb="2" eb="4">
      <t>シテン</t>
    </rPh>
    <phoneticPr fontId="3"/>
  </si>
  <si>
    <t>元号</t>
    <rPh sb="0" eb="2">
      <t>ゲンゴウ</t>
    </rPh>
    <phoneticPr fontId="3"/>
  </si>
  <si>
    <t>都道府県</t>
    <rPh sb="0" eb="4">
      <t>トドウフケン</t>
    </rPh>
    <phoneticPr fontId="3"/>
  </si>
  <si>
    <t>とび内訳</t>
    <rPh sb="2" eb="4">
      <t>ウチワケ</t>
    </rPh>
    <phoneticPr fontId="3"/>
  </si>
  <si>
    <t>大正</t>
    <rPh sb="0" eb="2">
      <t>タイショウ</t>
    </rPh>
    <phoneticPr fontId="3"/>
  </si>
  <si>
    <t>北海道</t>
  </si>
  <si>
    <t>北海道知事</t>
  </si>
  <si>
    <t>建築一式</t>
    <rPh sb="0" eb="2">
      <t>ケンチク</t>
    </rPh>
    <rPh sb="2" eb="4">
      <t>イッシキ</t>
    </rPh>
    <phoneticPr fontId="3"/>
  </si>
  <si>
    <t>青森県</t>
  </si>
  <si>
    <t>青森県知事</t>
  </si>
  <si>
    <t>岩手県</t>
  </si>
  <si>
    <t>岩手県知事</t>
  </si>
  <si>
    <t>宮城県</t>
  </si>
  <si>
    <t>宮城県知事</t>
  </si>
  <si>
    <t>とび・土工・コンクリート</t>
    <rPh sb="3" eb="4">
      <t>ツチ</t>
    </rPh>
    <rPh sb="4" eb="5">
      <t>コウ</t>
    </rPh>
    <phoneticPr fontId="3"/>
  </si>
  <si>
    <t>秋田県</t>
  </si>
  <si>
    <t>秋田県知事</t>
  </si>
  <si>
    <t>山形県</t>
  </si>
  <si>
    <t>山形県知事</t>
  </si>
  <si>
    <t>福島県</t>
  </si>
  <si>
    <t>福島県知事</t>
  </si>
  <si>
    <t>茨城県</t>
  </si>
  <si>
    <t>茨城県知事</t>
  </si>
  <si>
    <t>栃木県</t>
  </si>
  <si>
    <t>栃木県知事</t>
  </si>
  <si>
    <t>タイル・れんが・ブロック</t>
    <phoneticPr fontId="3"/>
  </si>
  <si>
    <t>群馬県</t>
  </si>
  <si>
    <t>群馬県知事</t>
  </si>
  <si>
    <t>埼玉県</t>
  </si>
  <si>
    <t>埼玉県知事</t>
  </si>
  <si>
    <t>千葉県</t>
  </si>
  <si>
    <t>千葉県知事</t>
  </si>
  <si>
    <t>東京都</t>
  </si>
  <si>
    <t>東京都知事</t>
  </si>
  <si>
    <t>しゅんせつ</t>
    <phoneticPr fontId="3"/>
  </si>
  <si>
    <t>神奈川県</t>
  </si>
  <si>
    <t>神奈川県知事</t>
  </si>
  <si>
    <t>新潟県</t>
  </si>
  <si>
    <t>新潟県知事</t>
  </si>
  <si>
    <t>ガラス</t>
    <phoneticPr fontId="3"/>
  </si>
  <si>
    <t>富山県</t>
  </si>
  <si>
    <t>富山県知事</t>
  </si>
  <si>
    <t>石川県</t>
  </si>
  <si>
    <t>石川県知事</t>
  </si>
  <si>
    <t>福井県</t>
  </si>
  <si>
    <t>福井県知事</t>
  </si>
  <si>
    <t>山梨県</t>
  </si>
  <si>
    <t>山梨県知事</t>
  </si>
  <si>
    <t>長野県</t>
  </si>
  <si>
    <t>長野県知事</t>
  </si>
  <si>
    <t>岐阜県</t>
  </si>
  <si>
    <t>岐阜県知事</t>
  </si>
  <si>
    <t>静岡県</t>
  </si>
  <si>
    <t>静岡県知事</t>
  </si>
  <si>
    <t>愛知県</t>
  </si>
  <si>
    <t>愛知県知事</t>
  </si>
  <si>
    <t>三重県</t>
  </si>
  <si>
    <t>三重県知事</t>
  </si>
  <si>
    <t>滋賀県</t>
  </si>
  <si>
    <t>滋賀県知事</t>
  </si>
  <si>
    <t>京都府</t>
  </si>
  <si>
    <t>京都府知事</t>
  </si>
  <si>
    <t>大阪府</t>
  </si>
  <si>
    <t>大阪府知事</t>
  </si>
  <si>
    <t>兵庫県</t>
  </si>
  <si>
    <t>兵庫県知事</t>
  </si>
  <si>
    <t>解体</t>
    <rPh sb="0" eb="2">
      <t>カイタイ</t>
    </rPh>
    <phoneticPr fontId="3"/>
  </si>
  <si>
    <t>奈良県</t>
  </si>
  <si>
    <t>奈良県知事</t>
  </si>
  <si>
    <t>和歌山県</t>
  </si>
  <si>
    <t>和歌山県知事</t>
  </si>
  <si>
    <t>鳥取県</t>
  </si>
  <si>
    <t>鳥取県知事</t>
  </si>
  <si>
    <t>島根県</t>
  </si>
  <si>
    <t>島根県知事</t>
  </si>
  <si>
    <t>岡山県</t>
  </si>
  <si>
    <t>岡山県知事</t>
  </si>
  <si>
    <t>広島県</t>
  </si>
  <si>
    <t>広島県知事</t>
  </si>
  <si>
    <t>山口県</t>
  </si>
  <si>
    <t>山口県知事</t>
  </si>
  <si>
    <t>徳島県</t>
  </si>
  <si>
    <t>徳島県知事</t>
  </si>
  <si>
    <t>香川県</t>
  </si>
  <si>
    <t>香川県知事</t>
  </si>
  <si>
    <t>愛媛県</t>
  </si>
  <si>
    <t>愛媛県知事</t>
  </si>
  <si>
    <t>高知県</t>
  </si>
  <si>
    <t>高知県知事</t>
  </si>
  <si>
    <t>福岡県</t>
  </si>
  <si>
    <t>福岡県知事</t>
  </si>
  <si>
    <t>佐賀県</t>
  </si>
  <si>
    <t>佐賀県知事</t>
  </si>
  <si>
    <t>長崎県</t>
  </si>
  <si>
    <t>長崎県知事</t>
  </si>
  <si>
    <t>熊本県</t>
  </si>
  <si>
    <t>熊本県知事</t>
  </si>
  <si>
    <t>大分県</t>
  </si>
  <si>
    <t>大分県知事</t>
  </si>
  <si>
    <t>宮崎県</t>
  </si>
  <si>
    <t>宮崎県知事</t>
  </si>
  <si>
    <t>鹿児島県</t>
  </si>
  <si>
    <t>鹿児島県知事</t>
  </si>
  <si>
    <t>沖縄県</t>
  </si>
  <si>
    <t>沖縄県知事</t>
  </si>
  <si>
    <t>許可コード</t>
    <rPh sb="0" eb="2">
      <t>キョカ</t>
    </rPh>
    <phoneticPr fontId="3"/>
  </si>
  <si>
    <t>建設業
許可番号</t>
    <rPh sb="0" eb="3">
      <t>ケンセツギョウ</t>
    </rPh>
    <rPh sb="4" eb="6">
      <t>キョカ</t>
    </rPh>
    <rPh sb="6" eb="8">
      <t>バンゴウ</t>
    </rPh>
    <phoneticPr fontId="3"/>
  </si>
  <si>
    <r>
      <rPr>
        <sz val="6"/>
        <color indexed="8"/>
        <rFont val="ＭＳ Ｐゴシック"/>
        <family val="3"/>
        <charset val="128"/>
      </rPr>
      <t xml:space="preserve"> </t>
    </r>
    <r>
      <rPr>
        <sz val="11"/>
        <color indexed="8"/>
        <rFont val="ＭＳ Ｐゴシック"/>
        <family val="3"/>
        <charset val="128"/>
      </rPr>
      <t>営業所長携帯</t>
    </r>
    <rPh sb="1" eb="4">
      <t>エイギョウショ</t>
    </rPh>
    <rPh sb="4" eb="5">
      <t>チョウ</t>
    </rPh>
    <rPh sb="5" eb="7">
      <t>ケイタイ</t>
    </rPh>
    <phoneticPr fontId="3"/>
  </si>
  <si>
    <t>主な希望業種</t>
    <rPh sb="0" eb="1">
      <t>オモ</t>
    </rPh>
    <rPh sb="2" eb="4">
      <t>キボウ</t>
    </rPh>
    <rPh sb="4" eb="6">
      <t>ギョウシュ</t>
    </rPh>
    <phoneticPr fontId="3"/>
  </si>
  <si>
    <r>
      <t>経営事項審査
審査基準日</t>
    </r>
    <r>
      <rPr>
        <sz val="10"/>
        <color indexed="10"/>
        <rFont val="ＭＳ Ｐゴシック"/>
        <family val="3"/>
        <charset val="128"/>
      </rPr>
      <t>（必須）</t>
    </r>
    <rPh sb="2" eb="4">
      <t>ジコウ</t>
    </rPh>
    <rPh sb="4" eb="6">
      <t>シンサ</t>
    </rPh>
    <rPh sb="7" eb="9">
      <t>シンサ</t>
    </rPh>
    <rPh sb="9" eb="11">
      <t>キジュン</t>
    </rPh>
    <rPh sb="11" eb="12">
      <t>ビ</t>
    </rPh>
    <rPh sb="13" eb="15">
      <t>ヒッス</t>
    </rPh>
    <phoneticPr fontId="3"/>
  </si>
  <si>
    <r>
      <t>常時使用する
従業員の数</t>
    </r>
    <r>
      <rPr>
        <sz val="10"/>
        <color indexed="10"/>
        <rFont val="ＭＳ Ｐゴシック"/>
        <family val="3"/>
        <charset val="128"/>
      </rPr>
      <t>（必須）</t>
    </r>
    <rPh sb="0" eb="2">
      <t>ジョウジ</t>
    </rPh>
    <rPh sb="2" eb="4">
      <t>シヨウ</t>
    </rPh>
    <rPh sb="7" eb="10">
      <t>ジュウギョウイン</t>
    </rPh>
    <rPh sb="11" eb="12">
      <t>カズ</t>
    </rPh>
    <phoneticPr fontId="3"/>
  </si>
  <si>
    <r>
      <t xml:space="preserve">メールアドレス
</t>
    </r>
    <r>
      <rPr>
        <sz val="10"/>
        <color indexed="10"/>
        <rFont val="ＭＳ Ｐゴシック"/>
        <family val="3"/>
        <charset val="128"/>
      </rPr>
      <t>（必須）</t>
    </r>
    <rPh sb="9" eb="11">
      <t>ヒッス</t>
    </rPh>
    <phoneticPr fontId="3"/>
  </si>
  <si>
    <r>
      <t xml:space="preserve">申請事業所所在地の地域
</t>
    </r>
    <r>
      <rPr>
        <sz val="10"/>
        <color indexed="10"/>
        <rFont val="ＭＳ Ｐゴシック"/>
        <family val="3"/>
        <charset val="128"/>
      </rPr>
      <t>（市内・準市内業者のみ必須）</t>
    </r>
    <rPh sb="0" eb="2">
      <t>シンセイ</t>
    </rPh>
    <rPh sb="2" eb="5">
      <t>ジギョウショ</t>
    </rPh>
    <rPh sb="5" eb="8">
      <t>ショザイチ</t>
    </rPh>
    <rPh sb="9" eb="11">
      <t>チイキ</t>
    </rPh>
    <rPh sb="13" eb="15">
      <t>シナイ</t>
    </rPh>
    <rPh sb="16" eb="17">
      <t>ジュン</t>
    </rPh>
    <rPh sb="17" eb="19">
      <t>シナイ</t>
    </rPh>
    <rPh sb="19" eb="21">
      <t>ギョウシャ</t>
    </rPh>
    <rPh sb="23" eb="25">
      <t>ヒッス</t>
    </rPh>
    <phoneticPr fontId="3"/>
  </si>
  <si>
    <r>
      <t xml:space="preserve">申請事業所代表者名のフリガナ
</t>
    </r>
    <r>
      <rPr>
        <sz val="10"/>
        <color indexed="10"/>
        <rFont val="ＭＳ Ｐゴシック"/>
        <family val="3"/>
        <charset val="128"/>
      </rPr>
      <t>（市内・準市内業者のみ必須）</t>
    </r>
    <rPh sb="8" eb="9">
      <t>メイ</t>
    </rPh>
    <rPh sb="16" eb="18">
      <t>シナイ</t>
    </rPh>
    <rPh sb="19" eb="20">
      <t>ジュン</t>
    </rPh>
    <rPh sb="20" eb="22">
      <t>シナイ</t>
    </rPh>
    <rPh sb="22" eb="24">
      <t>ギョウシャ</t>
    </rPh>
    <rPh sb="26" eb="28">
      <t>ヒッス</t>
    </rPh>
    <phoneticPr fontId="3"/>
  </si>
  <si>
    <r>
      <t xml:space="preserve">申請事業所代表者の生年月日
</t>
    </r>
    <r>
      <rPr>
        <sz val="10"/>
        <color indexed="10"/>
        <rFont val="ＭＳ Ｐゴシック"/>
        <family val="3"/>
        <charset val="128"/>
      </rPr>
      <t>（市内・準市内業者のみ必須）</t>
    </r>
    <rPh sb="0" eb="2">
      <t>シンセイ</t>
    </rPh>
    <rPh sb="2" eb="5">
      <t>ジギョウショ</t>
    </rPh>
    <rPh sb="5" eb="8">
      <t>ダイヒョウシャ</t>
    </rPh>
    <rPh sb="9" eb="11">
      <t>セイネン</t>
    </rPh>
    <rPh sb="11" eb="13">
      <t>ガッピ</t>
    </rPh>
    <rPh sb="25" eb="27">
      <t>ヒッス</t>
    </rPh>
    <phoneticPr fontId="3"/>
  </si>
  <si>
    <r>
      <t xml:space="preserve">とび・土工・コンクリート工事（法面処理）の総合評定値
</t>
    </r>
    <r>
      <rPr>
        <sz val="10"/>
        <color indexed="10"/>
        <rFont val="ＭＳ Ｐゴシック"/>
        <family val="3"/>
        <charset val="128"/>
      </rPr>
      <t>（市内・準市内業者で「とび・土工・コンクリート工事」希望者のみ必須）</t>
    </r>
    <rPh sb="3" eb="4">
      <t>ド</t>
    </rPh>
    <rPh sb="4" eb="5">
      <t>コウ</t>
    </rPh>
    <rPh sb="12" eb="14">
      <t>コウジ</t>
    </rPh>
    <rPh sb="15" eb="16">
      <t>ノリ</t>
    </rPh>
    <rPh sb="16" eb="17">
      <t>メン</t>
    </rPh>
    <rPh sb="17" eb="19">
      <t>ショリ</t>
    </rPh>
    <rPh sb="21" eb="23">
      <t>ソウゴウ</t>
    </rPh>
    <rPh sb="23" eb="25">
      <t>ヒョウテイ</t>
    </rPh>
    <rPh sb="25" eb="26">
      <t>チ</t>
    </rPh>
    <rPh sb="28" eb="30">
      <t>シナイ</t>
    </rPh>
    <rPh sb="31" eb="32">
      <t>ジュン</t>
    </rPh>
    <rPh sb="32" eb="34">
      <t>シナイ</t>
    </rPh>
    <rPh sb="34" eb="36">
      <t>ギョウシャ</t>
    </rPh>
    <rPh sb="41" eb="42">
      <t>ド</t>
    </rPh>
    <rPh sb="42" eb="43">
      <t>コウ</t>
    </rPh>
    <rPh sb="50" eb="52">
      <t>コウジ</t>
    </rPh>
    <rPh sb="53" eb="56">
      <t>キボウシャ</t>
    </rPh>
    <rPh sb="58" eb="60">
      <t>ヒッス</t>
    </rPh>
    <phoneticPr fontId="3"/>
  </si>
  <si>
    <r>
      <t>とび・土工・コンクリート工事のうち、</t>
    </r>
    <r>
      <rPr>
        <b/>
        <u/>
        <sz val="10"/>
        <color indexed="10"/>
        <rFont val="ＭＳ Ｐゴシック"/>
        <family val="3"/>
        <charset val="128"/>
      </rPr>
      <t>第一希望</t>
    </r>
    <r>
      <rPr>
        <sz val="10"/>
        <rFont val="ＭＳ Ｐゴシック"/>
        <family val="3"/>
        <charset val="128"/>
      </rPr>
      <t xml:space="preserve">の工種
</t>
    </r>
    <r>
      <rPr>
        <sz val="10"/>
        <color indexed="10"/>
        <rFont val="ＭＳ Ｐゴシック"/>
        <family val="3"/>
        <charset val="128"/>
      </rPr>
      <t>（市内・準市内業者で「とび・土工・コンクリート工事」希望者のみ必須）</t>
    </r>
    <rPh sb="3" eb="4">
      <t>ド</t>
    </rPh>
    <rPh sb="4" eb="5">
      <t>コウ</t>
    </rPh>
    <rPh sb="12" eb="14">
      <t>コウジ</t>
    </rPh>
    <rPh sb="18" eb="20">
      <t>ダイイチ</t>
    </rPh>
    <rPh sb="20" eb="22">
      <t>キボウ</t>
    </rPh>
    <rPh sb="23" eb="24">
      <t>コウ</t>
    </rPh>
    <rPh sb="24" eb="25">
      <t>シュ</t>
    </rPh>
    <rPh sb="30" eb="31">
      <t>ジュン</t>
    </rPh>
    <rPh sb="31" eb="33">
      <t>シナイ</t>
    </rPh>
    <rPh sb="33" eb="35">
      <t>ギョウシャ</t>
    </rPh>
    <rPh sb="57" eb="59">
      <t>ヒッス</t>
    </rPh>
    <phoneticPr fontId="3"/>
  </si>
  <si>
    <r>
      <t>とび・土工・コンクリート工事のうち、</t>
    </r>
    <r>
      <rPr>
        <b/>
        <u/>
        <sz val="10"/>
        <color indexed="10"/>
        <rFont val="ＭＳ Ｐゴシック"/>
        <family val="3"/>
        <charset val="128"/>
      </rPr>
      <t>第二希望</t>
    </r>
    <r>
      <rPr>
        <sz val="10"/>
        <rFont val="ＭＳ Ｐゴシック"/>
        <family val="3"/>
        <charset val="128"/>
      </rPr>
      <t xml:space="preserve">の工種
</t>
    </r>
    <r>
      <rPr>
        <sz val="10"/>
        <color indexed="10"/>
        <rFont val="ＭＳ Ｐゴシック"/>
        <family val="3"/>
        <charset val="128"/>
      </rPr>
      <t>（市内・準市内業者で「とび・土工・コンクリート工事」希望者のみ必須）</t>
    </r>
    <rPh sb="3" eb="4">
      <t>ド</t>
    </rPh>
    <rPh sb="4" eb="5">
      <t>コウ</t>
    </rPh>
    <rPh sb="12" eb="14">
      <t>コウジ</t>
    </rPh>
    <rPh sb="18" eb="20">
      <t>ダイニ</t>
    </rPh>
    <rPh sb="20" eb="22">
      <t>キボウ</t>
    </rPh>
    <rPh sb="23" eb="24">
      <t>コウ</t>
    </rPh>
    <rPh sb="24" eb="25">
      <t>シュ</t>
    </rPh>
    <rPh sb="30" eb="31">
      <t>ジュン</t>
    </rPh>
    <rPh sb="31" eb="33">
      <t>シナイ</t>
    </rPh>
    <rPh sb="33" eb="35">
      <t>ギョウシャ</t>
    </rPh>
    <rPh sb="57" eb="59">
      <t>ヒッス</t>
    </rPh>
    <phoneticPr fontId="3"/>
  </si>
  <si>
    <t>入　力　欄
※入力データは「申請書
 （印刷用）」に反映されます。</t>
    <rPh sb="0" eb="1">
      <t>イリ</t>
    </rPh>
    <rPh sb="2" eb="3">
      <t>チカラ</t>
    </rPh>
    <rPh sb="4" eb="5">
      <t>ラン</t>
    </rPh>
    <rPh sb="7" eb="9">
      <t>ニュウリョク</t>
    </rPh>
    <rPh sb="14" eb="17">
      <t>シンセイショ</t>
    </rPh>
    <rPh sb="20" eb="23">
      <t>インサツヨウ</t>
    </rPh>
    <rPh sb="26" eb="28">
      <t>ハンエイ</t>
    </rPh>
    <phoneticPr fontId="2"/>
  </si>
  <si>
    <t>詳細情報</t>
    <phoneticPr fontId="3"/>
  </si>
  <si>
    <t>電子入札システムID</t>
    <rPh sb="0" eb="2">
      <t>デンシ</t>
    </rPh>
    <rPh sb="2" eb="4">
      <t>ニュウサツ</t>
    </rPh>
    <phoneticPr fontId="3"/>
  </si>
  <si>
    <t>支社（店）等</t>
    <rPh sb="0" eb="2">
      <t>シシャ</t>
    </rPh>
    <rPh sb="3" eb="4">
      <t>テン</t>
    </rPh>
    <rPh sb="5" eb="6">
      <t>トウ</t>
    </rPh>
    <phoneticPr fontId="3"/>
  </si>
  <si>
    <t>・建設業許可番号を入力してください。
・半角で入力してください。</t>
    <phoneticPr fontId="3"/>
  </si>
  <si>
    <r>
      <rPr>
        <sz val="1"/>
        <color indexed="8"/>
        <rFont val="ＭＳ Ｐゴシック"/>
        <family val="3"/>
        <charset val="128"/>
      </rPr>
      <t xml:space="preserve"> </t>
    </r>
    <r>
      <rPr>
        <sz val="11"/>
        <color indexed="8"/>
        <rFont val="ＭＳ Ｐゴシック"/>
        <family val="3"/>
        <charset val="128"/>
      </rPr>
      <t xml:space="preserve">算用数字は半角で入力してください。
局番と局番の間に”-”（ハイフン）を入力しださい。
</t>
    </r>
    <rPh sb="19" eb="21">
      <t>キョクバン</t>
    </rPh>
    <rPh sb="22" eb="24">
      <t>キョクバン</t>
    </rPh>
    <rPh sb="25" eb="26">
      <t>アイダ</t>
    </rPh>
    <rPh sb="37" eb="39">
      <t>ニュウリョク</t>
    </rPh>
    <phoneticPr fontId="3"/>
  </si>
  <si>
    <t>電子入札
システム　　　　　登録番号</t>
    <rPh sb="0" eb="2">
      <t>デンシ</t>
    </rPh>
    <rPh sb="2" eb="4">
      <t>ニュウサツ</t>
    </rPh>
    <rPh sb="14" eb="16">
      <t>トウロク</t>
    </rPh>
    <rPh sb="16" eb="18">
      <t>バンゴウ</t>
    </rPh>
    <phoneticPr fontId="3"/>
  </si>
  <si>
    <r>
      <rPr>
        <b/>
        <sz val="11"/>
        <color indexed="10"/>
        <rFont val="ＭＳ Ｐゴシック"/>
        <family val="3"/>
        <charset val="128"/>
      </rPr>
      <t>電子入札システム登録番号をお持ちの方は、必ず入力してください。</t>
    </r>
    <r>
      <rPr>
        <sz val="11"/>
        <color indexed="8"/>
        <rFont val="ＭＳ Ｐゴシック"/>
        <family val="3"/>
        <charset val="128"/>
      </rPr>
      <t xml:space="preserve">
（半角大文字アルファベット１文字、半角数字４文字）</t>
    </r>
    <rPh sb="0" eb="2">
      <t>デンシ</t>
    </rPh>
    <rPh sb="2" eb="4">
      <t>ニュウサツ</t>
    </rPh>
    <rPh sb="8" eb="10">
      <t>トウロク</t>
    </rPh>
    <rPh sb="10" eb="12">
      <t>バンゴウ</t>
    </rPh>
    <rPh sb="14" eb="15">
      <t>モ</t>
    </rPh>
    <rPh sb="17" eb="18">
      <t>カタ</t>
    </rPh>
    <rPh sb="20" eb="21">
      <t>カナラ</t>
    </rPh>
    <rPh sb="22" eb="24">
      <t>ニュウリョク</t>
    </rPh>
    <rPh sb="33" eb="35">
      <t>ハンカク</t>
    </rPh>
    <rPh sb="35" eb="38">
      <t>オオモジ</t>
    </rPh>
    <rPh sb="46" eb="48">
      <t>モジ</t>
    </rPh>
    <rPh sb="49" eb="51">
      <t>ハンカク</t>
    </rPh>
    <rPh sb="51" eb="53">
      <t>スウジ</t>
    </rPh>
    <rPh sb="54" eb="56">
      <t>モジ</t>
    </rPh>
    <phoneticPr fontId="3"/>
  </si>
  <si>
    <r>
      <t xml:space="preserve"> 電子メールアドレスの入力は</t>
    </r>
    <r>
      <rPr>
        <b/>
        <sz val="12"/>
        <color indexed="10"/>
        <rFont val="ＭＳ Ｐゴシック"/>
        <family val="3"/>
        <charset val="128"/>
      </rPr>
      <t>必須</t>
    </r>
    <r>
      <rPr>
        <sz val="12"/>
        <color indexed="8"/>
        <rFont val="ＭＳ Ｐゴシック"/>
        <family val="3"/>
        <charset val="128"/>
      </rPr>
      <t>です。
アルファベット、算用数字は半角で入力してください。
局番と局番の間に”-”（ハイフン）を入力しださい。</t>
    </r>
    <phoneticPr fontId="3"/>
  </si>
  <si>
    <t>共通様式①</t>
    <rPh sb="0" eb="2">
      <t>キョウツウ</t>
    </rPh>
    <rPh sb="2" eb="4">
      <t>ヨウシキ</t>
    </rPh>
    <phoneticPr fontId="3"/>
  </si>
  <si>
    <t>所長</t>
    <rPh sb="0" eb="1">
      <t>トコロ</t>
    </rPh>
    <rPh sb="1" eb="2">
      <t>チョウ</t>
    </rPh>
    <phoneticPr fontId="3"/>
  </si>
  <si>
    <r>
      <t>←支社等に委任する場合は、</t>
    </r>
    <r>
      <rPr>
        <b/>
        <u/>
        <sz val="11"/>
        <color indexed="10"/>
        <rFont val="ＭＳ Ｐゴシック"/>
        <family val="3"/>
        <charset val="128"/>
      </rPr>
      <t>支社等のアドレス</t>
    </r>
    <r>
      <rPr>
        <b/>
        <sz val="11"/>
        <color indexed="10"/>
        <rFont val="ＭＳ Ｐゴシック"/>
        <family val="3"/>
        <charset val="128"/>
      </rPr>
      <t>で可。</t>
    </r>
    <rPh sb="1" eb="4">
      <t>シシャトウ</t>
    </rPh>
    <rPh sb="5" eb="7">
      <t>イニン</t>
    </rPh>
    <rPh sb="9" eb="11">
      <t>バアイ</t>
    </rPh>
    <rPh sb="13" eb="15">
      <t>シシャ</t>
    </rPh>
    <rPh sb="15" eb="16">
      <t>トウ</t>
    </rPh>
    <rPh sb="22" eb="23">
      <t>カ</t>
    </rPh>
    <phoneticPr fontId="3"/>
  </si>
  <si>
    <t>工事様式④-3
「一級相当技術者一覧表（主観点算定用）」</t>
    <rPh sb="0" eb="2">
      <t>コウジ</t>
    </rPh>
    <rPh sb="2" eb="4">
      <t>ヨウシキ</t>
    </rPh>
    <rPh sb="9" eb="11">
      <t>イッキュウ</t>
    </rPh>
    <rPh sb="11" eb="13">
      <t>ソウトウ</t>
    </rPh>
    <rPh sb="13" eb="16">
      <t>ギジュツシャ</t>
    </rPh>
    <rPh sb="16" eb="18">
      <t>イチラン</t>
    </rPh>
    <rPh sb="18" eb="19">
      <t>ヒョウ</t>
    </rPh>
    <rPh sb="20" eb="23">
      <t>シュカンテン</t>
    </rPh>
    <rPh sb="23" eb="25">
      <t>サンテイ</t>
    </rPh>
    <rPh sb="25" eb="26">
      <t>ヨウ</t>
    </rPh>
    <phoneticPr fontId="3"/>
  </si>
  <si>
    <t>解</t>
    <rPh sb="0" eb="1">
      <t>カイ</t>
    </rPh>
    <phoneticPr fontId="3"/>
  </si>
  <si>
    <t>法面処理工事</t>
    <rPh sb="0" eb="1">
      <t>ホウ</t>
    </rPh>
    <rPh sb="1" eb="2">
      <t>メン</t>
    </rPh>
    <rPh sb="2" eb="4">
      <t>ショリ</t>
    </rPh>
    <rPh sb="4" eb="6">
      <t>コウジ</t>
    </rPh>
    <phoneticPr fontId="3"/>
  </si>
  <si>
    <t>就業規則において育児休業制度を設けている場合、該当に○とします。</t>
    <rPh sb="0" eb="2">
      <t>シュウギョウ</t>
    </rPh>
    <rPh sb="2" eb="4">
      <t>キソク</t>
    </rPh>
    <rPh sb="8" eb="10">
      <t>イクジ</t>
    </rPh>
    <rPh sb="10" eb="12">
      <t>キュウギョウ</t>
    </rPh>
    <rPh sb="12" eb="14">
      <t>セイド</t>
    </rPh>
    <rPh sb="15" eb="16">
      <t>モウ</t>
    </rPh>
    <rPh sb="20" eb="22">
      <t>バアイ</t>
    </rPh>
    <rPh sb="23" eb="25">
      <t>ガイトウ</t>
    </rPh>
    <phoneticPr fontId="3"/>
  </si>
  <si>
    <t>同制度に登録があれば、該当に○とします。</t>
    <rPh sb="0" eb="1">
      <t>ドウ</t>
    </rPh>
    <rPh sb="1" eb="3">
      <t>セイド</t>
    </rPh>
    <rPh sb="4" eb="6">
      <t>トウロク</t>
    </rPh>
    <rPh sb="11" eb="13">
      <t>ガイトウ</t>
    </rPh>
    <phoneticPr fontId="3"/>
  </si>
  <si>
    <r>
      <rPr>
        <sz val="1"/>
        <color indexed="8"/>
        <rFont val="ＭＳ Ｐゴシック"/>
        <family val="3"/>
        <charset val="128"/>
      </rPr>
      <t xml:space="preserve"> </t>
    </r>
    <r>
      <rPr>
        <sz val="11"/>
        <color indexed="8"/>
        <rFont val="ＭＳ Ｐゴシック"/>
        <family val="3"/>
        <charset val="128"/>
      </rPr>
      <t>八代市松江城町1-25　</t>
    </r>
    <rPh sb="1" eb="4">
      <t>ヤツシロシ</t>
    </rPh>
    <rPh sb="4" eb="8">
      <t>マツエジョウマチ</t>
    </rPh>
    <phoneticPr fontId="3"/>
  </si>
  <si>
    <r>
      <rPr>
        <sz val="1"/>
        <color indexed="8"/>
        <rFont val="ＭＳ Ｐゴシック"/>
        <family val="3"/>
        <charset val="128"/>
      </rPr>
      <t xml:space="preserve"> </t>
    </r>
    <r>
      <rPr>
        <sz val="11"/>
        <color indexed="8"/>
        <rFont val="ＭＳ Ｐゴシック"/>
        <family val="3"/>
        <charset val="128"/>
      </rPr>
      <t>全て全角で入力してください。
会社組織の種別に</t>
    </r>
    <r>
      <rPr>
        <b/>
        <sz val="11"/>
        <color indexed="10"/>
        <rFont val="ＭＳ Ｐゴシック"/>
        <family val="3"/>
        <charset val="128"/>
      </rPr>
      <t>環境依存文字（㈱、㈲等）は使用せず、（株）、（有）等としてください。</t>
    </r>
    <r>
      <rPr>
        <sz val="11"/>
        <color indexed="8"/>
        <rFont val="ＭＳ Ｐゴシック"/>
        <family val="3"/>
        <charset val="128"/>
      </rPr>
      <t xml:space="preserve">
会社組織の種別と名称の間にスペースは不要です。</t>
    </r>
    <rPh sb="16" eb="18">
      <t>カイシャ</t>
    </rPh>
    <rPh sb="18" eb="20">
      <t>ソシキ</t>
    </rPh>
    <rPh sb="21" eb="23">
      <t>シュベツ</t>
    </rPh>
    <rPh sb="24" eb="26">
      <t>カンキョウ</t>
    </rPh>
    <rPh sb="26" eb="28">
      <t>イゾン</t>
    </rPh>
    <rPh sb="28" eb="30">
      <t>モジ</t>
    </rPh>
    <rPh sb="34" eb="35">
      <t>トウ</t>
    </rPh>
    <rPh sb="37" eb="39">
      <t>シヨウ</t>
    </rPh>
    <rPh sb="43" eb="44">
      <t>カブ</t>
    </rPh>
    <rPh sb="47" eb="48">
      <t>ユウ</t>
    </rPh>
    <rPh sb="49" eb="50">
      <t>トウ</t>
    </rPh>
    <rPh sb="59" eb="61">
      <t>カイシャ</t>
    </rPh>
    <rPh sb="61" eb="63">
      <t>ソシキ</t>
    </rPh>
    <rPh sb="64" eb="66">
      <t>シュベツ</t>
    </rPh>
    <rPh sb="67" eb="69">
      <t>メイショウ</t>
    </rPh>
    <rPh sb="70" eb="71">
      <t>アイダ</t>
    </rPh>
    <rPh sb="77" eb="79">
      <t>フヨウ</t>
    </rPh>
    <phoneticPr fontId="3"/>
  </si>
  <si>
    <r>
      <rPr>
        <sz val="1"/>
        <color indexed="8"/>
        <rFont val="ＭＳ Ｐゴシック"/>
        <family val="3"/>
        <charset val="128"/>
      </rPr>
      <t xml:space="preserve"> </t>
    </r>
    <r>
      <rPr>
        <sz val="11"/>
        <color indexed="8"/>
        <rFont val="ＭＳ Ｐゴシック"/>
        <family val="3"/>
        <charset val="128"/>
      </rPr>
      <t>３ケタ－４ケタに分けて</t>
    </r>
    <r>
      <rPr>
        <sz val="11"/>
        <color indexed="10"/>
        <rFont val="ＭＳ Ｐゴシック"/>
        <family val="3"/>
        <charset val="128"/>
      </rPr>
      <t>半角</t>
    </r>
    <r>
      <rPr>
        <sz val="11"/>
        <color indexed="8"/>
        <rFont val="ＭＳ Ｐゴシック"/>
        <family val="3"/>
        <charset val="128"/>
      </rPr>
      <t>で入力してください。</t>
    </r>
    <rPh sb="12" eb="14">
      <t>ハンカク</t>
    </rPh>
    <phoneticPr fontId="3"/>
  </si>
  <si>
    <r>
      <rPr>
        <sz val="1"/>
        <color indexed="8"/>
        <rFont val="ＭＳ Ｐゴシック"/>
        <family val="3"/>
        <charset val="128"/>
      </rPr>
      <t xml:space="preserve"> </t>
    </r>
    <r>
      <rPr>
        <sz val="11"/>
        <color indexed="8"/>
        <rFont val="ＭＳ Ｐゴシック"/>
        <family val="3"/>
        <charset val="128"/>
      </rPr>
      <t>全て全角で入力してください。
会社組織の種別に</t>
    </r>
    <r>
      <rPr>
        <b/>
        <sz val="11"/>
        <color indexed="10"/>
        <rFont val="ＭＳ Ｐゴシック"/>
        <family val="3"/>
        <charset val="128"/>
      </rPr>
      <t>環境依存文字（㈱、㈲等）は使用せず、（株）、（有）等としてください。</t>
    </r>
    <r>
      <rPr>
        <sz val="11"/>
        <color indexed="8"/>
        <rFont val="ＭＳ Ｐゴシック"/>
        <family val="3"/>
        <charset val="128"/>
      </rPr>
      <t xml:space="preserve">
会社組織の種別と名称の間にスペースは入力不要です。
名称と支店名の間に１文字スペースを入力してください。</t>
    </r>
    <rPh sb="16" eb="18">
      <t>カイシャ</t>
    </rPh>
    <rPh sb="18" eb="20">
      <t>ソシキ</t>
    </rPh>
    <rPh sb="21" eb="23">
      <t>シュベツ</t>
    </rPh>
    <rPh sb="24" eb="26">
      <t>カンキョウ</t>
    </rPh>
    <rPh sb="26" eb="28">
      <t>イゾン</t>
    </rPh>
    <rPh sb="28" eb="30">
      <t>モジ</t>
    </rPh>
    <rPh sb="34" eb="35">
      <t>トウ</t>
    </rPh>
    <rPh sb="37" eb="39">
      <t>シヨウ</t>
    </rPh>
    <rPh sb="43" eb="44">
      <t>カブ</t>
    </rPh>
    <rPh sb="47" eb="48">
      <t>ユウ</t>
    </rPh>
    <rPh sb="49" eb="50">
      <t>トウ</t>
    </rPh>
    <rPh sb="59" eb="61">
      <t>カイシャ</t>
    </rPh>
    <rPh sb="61" eb="63">
      <t>ソシキ</t>
    </rPh>
    <rPh sb="64" eb="66">
      <t>シュベツ</t>
    </rPh>
    <rPh sb="67" eb="69">
      <t>メイショウ</t>
    </rPh>
    <rPh sb="70" eb="71">
      <t>アイダ</t>
    </rPh>
    <rPh sb="77" eb="79">
      <t>ニュウリョク</t>
    </rPh>
    <rPh sb="79" eb="81">
      <t>フヨウ</t>
    </rPh>
    <rPh sb="85" eb="87">
      <t>メイショウ</t>
    </rPh>
    <rPh sb="88" eb="91">
      <t>シテンメイ</t>
    </rPh>
    <rPh sb="92" eb="93">
      <t>アイダ</t>
    </rPh>
    <rPh sb="95" eb="97">
      <t>モジ</t>
    </rPh>
    <rPh sb="102" eb="104">
      <t>ニュウリョク</t>
    </rPh>
    <phoneticPr fontId="3"/>
  </si>
  <si>
    <t>希望する業種のうち、主な希望業種をドロップダウンから選択してください。</t>
    <rPh sb="0" eb="2">
      <t>キボウ</t>
    </rPh>
    <rPh sb="4" eb="6">
      <t>ギョウシュ</t>
    </rPh>
    <rPh sb="10" eb="11">
      <t>オモ</t>
    </rPh>
    <rPh sb="12" eb="14">
      <t>キボウ</t>
    </rPh>
    <rPh sb="14" eb="16">
      <t>ギョウシュ</t>
    </rPh>
    <rPh sb="26" eb="28">
      <t>センタク</t>
    </rPh>
    <phoneticPr fontId="3"/>
  </si>
  <si>
    <r>
      <t xml:space="preserve">
法人の場合、　申請年月日において常時雇用している会社全体の正規従業員数（パート、派遣職員等を除く）を入力してください。
個人事業主の場合、雇用主以外の全ての常勤の従業員（家族専従者を含む。）の数を入力してください。数字のみ</t>
    </r>
    <r>
      <rPr>
        <sz val="11"/>
        <color indexed="10"/>
        <rFont val="ＭＳ Ｐゴシック"/>
        <family val="3"/>
        <charset val="128"/>
      </rPr>
      <t>半角</t>
    </r>
    <r>
      <rPr>
        <sz val="11"/>
        <color indexed="8"/>
        <rFont val="ＭＳ Ｐゴシック"/>
        <family val="3"/>
        <charset val="128"/>
      </rPr>
      <t xml:space="preserve">で入力してください。（「人」の入力は不要）
</t>
    </r>
    <phoneticPr fontId="3"/>
  </si>
  <si>
    <t>共通様式④</t>
    <rPh sb="0" eb="2">
      <t>キョウツウ</t>
    </rPh>
    <rPh sb="2" eb="4">
      <t>ヨウシキ</t>
    </rPh>
    <phoneticPr fontId="3"/>
  </si>
  <si>
    <t>資本関係・人的関係に関する調書</t>
    <rPh sb="0" eb="2">
      <t>シホン</t>
    </rPh>
    <rPh sb="2" eb="4">
      <t>カンケイ</t>
    </rPh>
    <rPh sb="5" eb="7">
      <t>ジンテキ</t>
    </rPh>
    <rPh sb="7" eb="9">
      <t>カンケイ</t>
    </rPh>
    <rPh sb="10" eb="11">
      <t>カン</t>
    </rPh>
    <rPh sb="13" eb="15">
      <t>チョウショ</t>
    </rPh>
    <phoneticPr fontId="3"/>
  </si>
  <si>
    <t>所　　　在　　　地</t>
    <rPh sb="0" eb="1">
      <t>ショ</t>
    </rPh>
    <rPh sb="4" eb="5">
      <t>ザイ</t>
    </rPh>
    <rPh sb="8" eb="9">
      <t>チ</t>
    </rPh>
    <phoneticPr fontId="3"/>
  </si>
  <si>
    <t>商 号 又 は 名 称</t>
    <rPh sb="0" eb="1">
      <t>ショウ</t>
    </rPh>
    <rPh sb="2" eb="3">
      <t>ゴウ</t>
    </rPh>
    <rPh sb="4" eb="5">
      <t>マタ</t>
    </rPh>
    <rPh sb="8" eb="9">
      <t>ナ</t>
    </rPh>
    <rPh sb="10" eb="11">
      <t>ショウ</t>
    </rPh>
    <phoneticPr fontId="3"/>
  </si>
  <si>
    <t>代表者役職及び氏名</t>
    <rPh sb="0" eb="3">
      <t>ダイヒョウシャ</t>
    </rPh>
    <rPh sb="3" eb="5">
      <t>ヤクショク</t>
    </rPh>
    <rPh sb="5" eb="6">
      <t>オヨ</t>
    </rPh>
    <rPh sb="7" eb="9">
      <t>シメイ</t>
    </rPh>
    <phoneticPr fontId="3"/>
  </si>
  <si>
    <r>
      <t>（「</t>
    </r>
    <r>
      <rPr>
        <b/>
        <sz val="10"/>
        <color indexed="8"/>
        <rFont val="ＭＳ 明朝"/>
        <family val="1"/>
        <charset val="128"/>
      </rPr>
      <t>あり</t>
    </r>
    <r>
      <rPr>
        <sz val="10"/>
        <color indexed="8"/>
        <rFont val="ＭＳ 明朝"/>
        <family val="1"/>
        <charset val="128"/>
      </rPr>
      <t>」、「</t>
    </r>
    <r>
      <rPr>
        <b/>
        <sz val="10"/>
        <color indexed="8"/>
        <rFont val="ＭＳ 明朝"/>
        <family val="1"/>
        <charset val="128"/>
      </rPr>
      <t>なし</t>
    </r>
    <r>
      <rPr>
        <sz val="10"/>
        <color indexed="8"/>
        <rFont val="ＭＳ 明朝"/>
        <family val="1"/>
        <charset val="128"/>
      </rPr>
      <t>」をドロップダウンから選択。「なし」の場合は、以下記入不要。）</t>
    </r>
    <rPh sb="20" eb="22">
      <t>センタク</t>
    </rPh>
    <rPh sb="28" eb="30">
      <t>バアイ</t>
    </rPh>
    <rPh sb="32" eb="34">
      <t>イカ</t>
    </rPh>
    <rPh sb="34" eb="36">
      <t>キニュウ</t>
    </rPh>
    <rPh sb="36" eb="38">
      <t>フヨウ</t>
    </rPh>
    <phoneticPr fontId="3"/>
  </si>
  <si>
    <t>２　資本関係に関する事項</t>
    <phoneticPr fontId="3"/>
  </si>
  <si>
    <t>（１）会社法第２条第４号の規定による親会社</t>
    <phoneticPr fontId="3"/>
  </si>
  <si>
    <t>（２）会社法第２条第３号の規定による子会社</t>
    <phoneticPr fontId="3"/>
  </si>
  <si>
    <t>（３）（１）に記載した親会社の他の子会社</t>
    <phoneticPr fontId="3"/>
  </si>
  <si>
    <t>３　役員等の兼任に関する事項（人的関係）</t>
    <phoneticPr fontId="3"/>
  </si>
  <si>
    <t>当社の役員等</t>
    <rPh sb="0" eb="2">
      <t>トウシャ</t>
    </rPh>
    <rPh sb="3" eb="6">
      <t>ヤクイントウ</t>
    </rPh>
    <phoneticPr fontId="3"/>
  </si>
  <si>
    <t>兼任先及び兼任先での役職</t>
    <rPh sb="0" eb="2">
      <t>ケンニン</t>
    </rPh>
    <rPh sb="2" eb="3">
      <t>サキ</t>
    </rPh>
    <rPh sb="3" eb="4">
      <t>オヨ</t>
    </rPh>
    <rPh sb="5" eb="7">
      <t>ケンニン</t>
    </rPh>
    <rPh sb="7" eb="8">
      <t>サキ</t>
    </rPh>
    <rPh sb="10" eb="12">
      <t>ヤクショク</t>
    </rPh>
    <phoneticPr fontId="3"/>
  </si>
  <si>
    <t>　　（注）役職は「代表取締役」、「取締役」、「管財人」、「執行役」、「代表執行役」の
　　　　　いずれかを記入すること。「監査役」、「執行役員」、「会計参与」は該当しない。
　　（注）不足する記入欄がある場合は、不足する記入欄の最初に「別紙」と記入され、出力
　　　　（印刷）したものに別紙を添付の上、提出すること。</t>
    <rPh sb="90" eb="91">
      <t>チュウ</t>
    </rPh>
    <rPh sb="92" eb="94">
      <t>フソク</t>
    </rPh>
    <rPh sb="96" eb="98">
      <t>キニュウ</t>
    </rPh>
    <rPh sb="98" eb="99">
      <t>ラン</t>
    </rPh>
    <rPh sb="102" eb="104">
      <t>バアイ</t>
    </rPh>
    <rPh sb="106" eb="108">
      <t>フソク</t>
    </rPh>
    <rPh sb="110" eb="112">
      <t>キニュウ</t>
    </rPh>
    <rPh sb="112" eb="113">
      <t>ラン</t>
    </rPh>
    <rPh sb="114" eb="116">
      <t>サイショ</t>
    </rPh>
    <rPh sb="118" eb="120">
      <t>ベッシ</t>
    </rPh>
    <rPh sb="122" eb="124">
      <t>キニュウ</t>
    </rPh>
    <rPh sb="127" eb="129">
      <t>シュツリョク</t>
    </rPh>
    <rPh sb="135" eb="137">
      <t>インサツ</t>
    </rPh>
    <rPh sb="143" eb="145">
      <t>ベッシ</t>
    </rPh>
    <rPh sb="146" eb="148">
      <t>テンプ</t>
    </rPh>
    <rPh sb="149" eb="150">
      <t>ウエ</t>
    </rPh>
    <rPh sb="151" eb="153">
      <t>テイシュツ</t>
    </rPh>
    <phoneticPr fontId="3"/>
  </si>
  <si>
    <t>過去２年度に企業として自主的に実施又は参加した八代市内での清掃美化活動（職員が個人的に参加したもの、自主的でないものは除く）に係る活動報告書を添付してください。</t>
    <rPh sb="0" eb="2">
      <t>カコ</t>
    </rPh>
    <rPh sb="3" eb="4">
      <t>ネン</t>
    </rPh>
    <rPh sb="4" eb="5">
      <t>ド</t>
    </rPh>
    <rPh sb="6" eb="8">
      <t>キギョウ</t>
    </rPh>
    <rPh sb="11" eb="14">
      <t>ジシュテキ</t>
    </rPh>
    <rPh sb="15" eb="17">
      <t>ジッシ</t>
    </rPh>
    <rPh sb="17" eb="18">
      <t>マタ</t>
    </rPh>
    <rPh sb="19" eb="21">
      <t>サンカ</t>
    </rPh>
    <rPh sb="23" eb="27">
      <t>ヤツシロシナイ</t>
    </rPh>
    <rPh sb="29" eb="31">
      <t>セイソウ</t>
    </rPh>
    <rPh sb="31" eb="33">
      <t>ビカ</t>
    </rPh>
    <rPh sb="33" eb="35">
      <t>カツドウ</t>
    </rPh>
    <rPh sb="36" eb="38">
      <t>ショクイン</t>
    </rPh>
    <rPh sb="39" eb="42">
      <t>コジンテキ</t>
    </rPh>
    <rPh sb="43" eb="45">
      <t>サンカ</t>
    </rPh>
    <rPh sb="50" eb="53">
      <t>ジシュテキ</t>
    </rPh>
    <rPh sb="59" eb="60">
      <t>ノゾ</t>
    </rPh>
    <rPh sb="63" eb="64">
      <t>カカ</t>
    </rPh>
    <rPh sb="65" eb="67">
      <t>カツドウ</t>
    </rPh>
    <rPh sb="67" eb="69">
      <t>ホウコク</t>
    </rPh>
    <rPh sb="69" eb="70">
      <t>ショ</t>
    </rPh>
    <rPh sb="71" eb="73">
      <t>テンプ</t>
    </rPh>
    <phoneticPr fontId="3"/>
  </si>
  <si>
    <r>
      <t>「とび・土工・コンクリート工事」の希望者のみ入力してください。
特に希望する工種について、ドロップダウンから選択してください。
第二希望まで入力することができますが、第一希望のみでも構いません。</t>
    </r>
    <r>
      <rPr>
        <b/>
        <sz val="11"/>
        <color indexed="10"/>
        <rFont val="ＭＳ Ｐゴシック"/>
        <family val="3"/>
        <charset val="128"/>
      </rPr>
      <t>ただし、第一希望は、必ず入力してください。</t>
    </r>
    <phoneticPr fontId="3"/>
  </si>
  <si>
    <t>解</t>
    <rPh sb="0" eb="1">
      <t>カイ</t>
    </rPh>
    <phoneticPr fontId="3"/>
  </si>
  <si>
    <t>希望業種</t>
    <rPh sb="0" eb="2">
      <t>キボウ</t>
    </rPh>
    <rPh sb="2" eb="4">
      <t>ギョウシュ</t>
    </rPh>
    <phoneticPr fontId="21"/>
  </si>
  <si>
    <t>土</t>
    <rPh sb="0" eb="1">
      <t>ツチ</t>
    </rPh>
    <phoneticPr fontId="21"/>
  </si>
  <si>
    <t>建</t>
    <rPh sb="0" eb="1">
      <t>ケン</t>
    </rPh>
    <phoneticPr fontId="21"/>
  </si>
  <si>
    <t>大</t>
    <rPh sb="0" eb="1">
      <t>ダイ</t>
    </rPh>
    <phoneticPr fontId="21"/>
  </si>
  <si>
    <t>左</t>
    <rPh sb="0" eb="1">
      <t>ヒダリ</t>
    </rPh>
    <phoneticPr fontId="21"/>
  </si>
  <si>
    <t>石</t>
    <rPh sb="0" eb="1">
      <t>イシ</t>
    </rPh>
    <phoneticPr fontId="21"/>
  </si>
  <si>
    <t>屋</t>
    <rPh sb="0" eb="1">
      <t>オク</t>
    </rPh>
    <phoneticPr fontId="21"/>
  </si>
  <si>
    <t>電</t>
    <rPh sb="0" eb="1">
      <t>デン</t>
    </rPh>
    <phoneticPr fontId="21"/>
  </si>
  <si>
    <t>管</t>
    <rPh sb="0" eb="1">
      <t>カン</t>
    </rPh>
    <phoneticPr fontId="21"/>
  </si>
  <si>
    <t>鋼</t>
    <rPh sb="0" eb="1">
      <t>コウ</t>
    </rPh>
    <phoneticPr fontId="21"/>
  </si>
  <si>
    <t>筋</t>
    <rPh sb="0" eb="1">
      <t>キン</t>
    </rPh>
    <phoneticPr fontId="21"/>
  </si>
  <si>
    <t>板</t>
    <rPh sb="0" eb="1">
      <t>イタ</t>
    </rPh>
    <phoneticPr fontId="21"/>
  </si>
  <si>
    <t>塗</t>
    <rPh sb="0" eb="1">
      <t>ヌリ</t>
    </rPh>
    <phoneticPr fontId="21"/>
  </si>
  <si>
    <t>防</t>
    <rPh sb="0" eb="1">
      <t>ボウ</t>
    </rPh>
    <phoneticPr fontId="21"/>
  </si>
  <si>
    <t>内</t>
    <rPh sb="0" eb="1">
      <t>ナイ</t>
    </rPh>
    <phoneticPr fontId="21"/>
  </si>
  <si>
    <t>機</t>
    <rPh sb="0" eb="1">
      <t>キ</t>
    </rPh>
    <phoneticPr fontId="21"/>
  </si>
  <si>
    <t>絶</t>
    <rPh sb="0" eb="1">
      <t>ゼツ</t>
    </rPh>
    <phoneticPr fontId="21"/>
  </si>
  <si>
    <t>通</t>
    <rPh sb="0" eb="1">
      <t>ツウ</t>
    </rPh>
    <phoneticPr fontId="21"/>
  </si>
  <si>
    <t>園</t>
    <rPh sb="0" eb="1">
      <t>エン</t>
    </rPh>
    <phoneticPr fontId="21"/>
  </si>
  <si>
    <t>井</t>
    <rPh sb="0" eb="1">
      <t>イ</t>
    </rPh>
    <phoneticPr fontId="21"/>
  </si>
  <si>
    <t>具</t>
    <rPh sb="0" eb="1">
      <t>グ</t>
    </rPh>
    <phoneticPr fontId="21"/>
  </si>
  <si>
    <t>水</t>
    <rPh sb="0" eb="1">
      <t>スイ</t>
    </rPh>
    <phoneticPr fontId="21"/>
  </si>
  <si>
    <t>消</t>
    <rPh sb="0" eb="1">
      <t>ケ</t>
    </rPh>
    <phoneticPr fontId="21"/>
  </si>
  <si>
    <t>清</t>
    <rPh sb="0" eb="1">
      <t>キヨシ</t>
    </rPh>
    <phoneticPr fontId="21"/>
  </si>
  <si>
    <t>解</t>
    <rPh sb="0" eb="1">
      <t>カイ</t>
    </rPh>
    <phoneticPr fontId="21"/>
  </si>
  <si>
    <t>共通様式⑤</t>
    <rPh sb="0" eb="2">
      <t>キョウツウ</t>
    </rPh>
    <rPh sb="2" eb="4">
      <t>ヨウシキ</t>
    </rPh>
    <phoneticPr fontId="3"/>
  </si>
  <si>
    <t>誓　約　書</t>
    <rPh sb="0" eb="1">
      <t>チカイ</t>
    </rPh>
    <rPh sb="2" eb="3">
      <t>ヤク</t>
    </rPh>
    <rPh sb="4" eb="5">
      <t>ショ</t>
    </rPh>
    <phoneticPr fontId="3"/>
  </si>
  <si>
    <t>資本・人的</t>
    <rPh sb="0" eb="2">
      <t>シホン</t>
    </rPh>
    <rPh sb="3" eb="5">
      <t>ジンテキ</t>
    </rPh>
    <phoneticPr fontId="3"/>
  </si>
  <si>
    <t>060</t>
    <phoneticPr fontId="3"/>
  </si>
  <si>
    <t>064</t>
    <phoneticPr fontId="3"/>
  </si>
  <si>
    <t>解体工事</t>
    <rPh sb="0" eb="2">
      <t>カイタイ</t>
    </rPh>
    <rPh sb="2" eb="4">
      <t>コウジ</t>
    </rPh>
    <phoneticPr fontId="3"/>
  </si>
  <si>
    <t>基幹技能者</t>
    <rPh sb="0" eb="2">
      <t>キカン</t>
    </rPh>
    <rPh sb="2" eb="5">
      <t>ギノウシャ</t>
    </rPh>
    <phoneticPr fontId="3"/>
  </si>
  <si>
    <t>経営事項審査に提出した「技術職員名簿」に掲載されている各業種の一級に相当する技術者を雇用している場合に加算の対象となります。経審後に雇用又は退職した職員は含みません。</t>
    <rPh sb="20" eb="22">
      <t>ケイサイ</t>
    </rPh>
    <rPh sb="27" eb="28">
      <t>カク</t>
    </rPh>
    <rPh sb="28" eb="30">
      <t>ギョウシュ</t>
    </rPh>
    <rPh sb="31" eb="33">
      <t>イッキュウ</t>
    </rPh>
    <rPh sb="34" eb="36">
      <t>ソウトウ</t>
    </rPh>
    <rPh sb="38" eb="41">
      <t>ギジュツシャ</t>
    </rPh>
    <rPh sb="42" eb="44">
      <t>コヨウ</t>
    </rPh>
    <rPh sb="48" eb="50">
      <t>バアイ</t>
    </rPh>
    <rPh sb="51" eb="53">
      <t>カサン</t>
    </rPh>
    <rPh sb="54" eb="56">
      <t>タイショウ</t>
    </rPh>
    <rPh sb="62" eb="63">
      <t>キョウ</t>
    </rPh>
    <rPh sb="63" eb="64">
      <t>シン</t>
    </rPh>
    <rPh sb="64" eb="65">
      <t>ゴ</t>
    </rPh>
    <rPh sb="66" eb="68">
      <t>コヨウ</t>
    </rPh>
    <rPh sb="68" eb="69">
      <t>マタ</t>
    </rPh>
    <rPh sb="70" eb="72">
      <t>タイショク</t>
    </rPh>
    <rPh sb="74" eb="76">
      <t>ショクイン</t>
    </rPh>
    <rPh sb="77" eb="78">
      <t>フク</t>
    </rPh>
    <phoneticPr fontId="3"/>
  </si>
  <si>
    <t>（受任者）</t>
    <rPh sb="1" eb="3">
      <t>ジュニン</t>
    </rPh>
    <rPh sb="3" eb="4">
      <t>シャ</t>
    </rPh>
    <phoneticPr fontId="3"/>
  </si>
  <si>
    <t>所在地</t>
    <rPh sb="0" eb="3">
      <t>ショザイチジュウショ</t>
    </rPh>
    <phoneticPr fontId="3"/>
  </si>
  <si>
    <t>（受任者）</t>
    <phoneticPr fontId="3"/>
  </si>
  <si>
    <t>行事名等</t>
    <rPh sb="0" eb="2">
      <t>ギョウジ</t>
    </rPh>
    <rPh sb="2" eb="3">
      <t>メイ</t>
    </rPh>
    <rPh sb="3" eb="4">
      <t>トウ</t>
    </rPh>
    <phoneticPr fontId="3"/>
  </si>
  <si>
    <t>実施場所</t>
    <rPh sb="0" eb="2">
      <t>ジッシ</t>
    </rPh>
    <rPh sb="2" eb="4">
      <t>バショ</t>
    </rPh>
    <phoneticPr fontId="3"/>
  </si>
  <si>
    <t>主催団体による参加証明の有無</t>
    <rPh sb="0" eb="2">
      <t>シュサイ</t>
    </rPh>
    <rPh sb="2" eb="4">
      <t>ダンタイ</t>
    </rPh>
    <rPh sb="7" eb="9">
      <t>サンカ</t>
    </rPh>
    <rPh sb="9" eb="11">
      <t>ショウメイ</t>
    </rPh>
    <rPh sb="12" eb="14">
      <t>ウム</t>
    </rPh>
    <phoneticPr fontId="3"/>
  </si>
  <si>
    <t>主催団体による参加証明書等が発行されない場合、下記に団体の証明をお願いします。</t>
    <rPh sb="0" eb="2">
      <t>シュサイ</t>
    </rPh>
    <rPh sb="2" eb="4">
      <t>ダンタイ</t>
    </rPh>
    <rPh sb="7" eb="9">
      <t>サンカ</t>
    </rPh>
    <rPh sb="9" eb="11">
      <t>ショウメイ</t>
    </rPh>
    <rPh sb="11" eb="12">
      <t>ショ</t>
    </rPh>
    <rPh sb="12" eb="13">
      <t>トウ</t>
    </rPh>
    <rPh sb="14" eb="16">
      <t>ハッコウ</t>
    </rPh>
    <rPh sb="20" eb="22">
      <t>バアイ</t>
    </rPh>
    <rPh sb="23" eb="25">
      <t>カキ</t>
    </rPh>
    <rPh sb="26" eb="28">
      <t>ダンタイ</t>
    </rPh>
    <rPh sb="29" eb="31">
      <t>ショウメイ</t>
    </rPh>
    <rPh sb="33" eb="34">
      <t>ネガ</t>
    </rPh>
    <phoneticPr fontId="3"/>
  </si>
  <si>
    <t>平成　　　　年　　　　月　　　　　日</t>
    <rPh sb="0" eb="2">
      <t>ヘイセイ</t>
    </rPh>
    <rPh sb="6" eb="7">
      <t>ネン</t>
    </rPh>
    <rPh sb="11" eb="12">
      <t>ガツ</t>
    </rPh>
    <rPh sb="17" eb="18">
      <t>ヒ</t>
    </rPh>
    <phoneticPr fontId="3"/>
  </si>
  <si>
    <t>（あて先）八代広域行政事務組合　管理者</t>
    <rPh sb="3" eb="4">
      <t>サキ</t>
    </rPh>
    <rPh sb="5" eb="15">
      <t>ヤツシロコウイキギョウセイジムクミアイ</t>
    </rPh>
    <rPh sb="16" eb="19">
      <t>カンリシャ</t>
    </rPh>
    <phoneticPr fontId="3"/>
  </si>
  <si>
    <t>市町村税等滞納有無調査承諾書</t>
    <rPh sb="0" eb="3">
      <t>シチョウソン</t>
    </rPh>
    <rPh sb="4" eb="5">
      <t>ナド</t>
    </rPh>
    <rPh sb="5" eb="7">
      <t>タイノウ</t>
    </rPh>
    <rPh sb="7" eb="9">
      <t>ウム</t>
    </rPh>
    <rPh sb="9" eb="11">
      <t>チョウサ</t>
    </rPh>
    <rPh sb="11" eb="14">
      <t>ショウダクショ</t>
    </rPh>
    <phoneticPr fontId="3"/>
  </si>
  <si>
    <t>【 担当課 】  消防本部　総務課</t>
    <rPh sb="2" eb="3">
      <t>タン</t>
    </rPh>
    <rPh sb="3" eb="4">
      <t>トウ</t>
    </rPh>
    <rPh sb="4" eb="5">
      <t>カ</t>
    </rPh>
    <rPh sb="9" eb="11">
      <t>ショウボウ</t>
    </rPh>
    <rPh sb="11" eb="13">
      <t>ホンブ</t>
    </rPh>
    <rPh sb="14" eb="16">
      <t>ソウム</t>
    </rPh>
    <phoneticPr fontId="3"/>
  </si>
  <si>
    <t>　八代広域行政事務組合が実施する競争入札参加資格審査の申請に当たり、暴力団員（八代市暴力団排除条例（平成２３年八代市条例第３２号）第２条第２号に規定する暴力団員をいう。）又は暴力団等関係者（八代市契約等からの暴力団等排除措置に関する要綱（平成２０年八代市告示第１０３号）第２条第５号に規定する暴力団等関係者をいう。）に該当しない者であるとともに、今後、これらの者とならないことを誓約します。
　上記の誓約に反することが明らかとなった場合は、競争入札参加資格を制限されても異存ありません。
　また、上記の誓約の内容を確認するため、八代広域行政事務組合が他の官公署に照会を行うことについて承諾します。</t>
    <rPh sb="1" eb="11">
      <t>ヤツシロコウイキギョウセイジムクミアイ</t>
    </rPh>
    <rPh sb="266" eb="276">
      <t>ヤツシロコウイキギョウセイジムクミアイ</t>
    </rPh>
    <phoneticPr fontId="3"/>
  </si>
  <si>
    <t>「市郡内業者」の方</t>
    <rPh sb="2" eb="3">
      <t>グン</t>
    </rPh>
    <rPh sb="3" eb="4">
      <t>ウチ</t>
    </rPh>
    <phoneticPr fontId="3"/>
  </si>
  <si>
    <t>「市郡内業者」の方で格付希望（土木一式・建築一式・電気・管・水道施設工事の5業種のいずれかを登録希望）の方</t>
    <rPh sb="2" eb="3">
      <t>グン</t>
    </rPh>
    <rPh sb="52" eb="53">
      <t>カタ</t>
    </rPh>
    <phoneticPr fontId="3"/>
  </si>
  <si>
    <r>
      <t xml:space="preserve">主な希望業種 （上記の希望業種のうち、主に希望する業種を１種類だけ記載すること。） </t>
    </r>
    <r>
      <rPr>
        <b/>
        <u/>
        <sz val="11"/>
        <rFont val="ＭＳ Ｐ明朝"/>
        <family val="1"/>
        <charset val="128"/>
      </rPr>
      <t>※ 市郡内業者のみ記載</t>
    </r>
    <rPh sb="0" eb="1">
      <t>シュ</t>
    </rPh>
    <rPh sb="2" eb="4">
      <t>キボウ</t>
    </rPh>
    <rPh sb="4" eb="6">
      <t>ギョウシュ</t>
    </rPh>
    <rPh sb="8" eb="10">
      <t>ジョウキ</t>
    </rPh>
    <rPh sb="11" eb="13">
      <t>キボウ</t>
    </rPh>
    <rPh sb="13" eb="15">
      <t>ギョウシュ</t>
    </rPh>
    <rPh sb="19" eb="20">
      <t>シュ</t>
    </rPh>
    <rPh sb="21" eb="23">
      <t>キボウ</t>
    </rPh>
    <rPh sb="25" eb="27">
      <t>ギョウシュ</t>
    </rPh>
    <rPh sb="29" eb="31">
      <t>シュルイ</t>
    </rPh>
    <rPh sb="33" eb="35">
      <t>キサイ</t>
    </rPh>
    <rPh sb="44" eb="45">
      <t>シ</t>
    </rPh>
    <rPh sb="45" eb="47">
      <t>グンナイ</t>
    </rPh>
    <rPh sb="47" eb="49">
      <t>ギョウシャ</t>
    </rPh>
    <rPh sb="51" eb="53">
      <t>キサイ</t>
    </rPh>
    <phoneticPr fontId="3"/>
  </si>
  <si>
    <t>市郡内</t>
    <rPh sb="0" eb="1">
      <t>シ</t>
    </rPh>
    <rPh sb="1" eb="3">
      <t>グンナイ</t>
    </rPh>
    <phoneticPr fontId="3"/>
  </si>
  <si>
    <r>
      <rPr>
        <sz val="1"/>
        <color indexed="8"/>
        <rFont val="ＭＳ Ｐゴシック"/>
        <family val="3"/>
        <charset val="128"/>
      </rPr>
      <t xml:space="preserve"> </t>
    </r>
    <r>
      <rPr>
        <sz val="11"/>
        <color indexed="8"/>
        <rFont val="ＭＳ Ｐゴシック"/>
        <family val="3"/>
        <charset val="128"/>
      </rPr>
      <t>市郡内・外区分</t>
    </r>
    <rPh sb="2" eb="3">
      <t>グン</t>
    </rPh>
    <phoneticPr fontId="3"/>
  </si>
  <si>
    <t>市郡外</t>
    <rPh sb="0" eb="1">
      <t>シ</t>
    </rPh>
    <rPh sb="1" eb="2">
      <t>グン</t>
    </rPh>
    <rPh sb="2" eb="3">
      <t>ガイ</t>
    </rPh>
    <phoneticPr fontId="3"/>
  </si>
  <si>
    <r>
      <rPr>
        <sz val="1"/>
        <color indexed="8"/>
        <rFont val="ＭＳ Ｐゴシック"/>
        <family val="3"/>
        <charset val="128"/>
      </rPr>
      <t xml:space="preserve"> </t>
    </r>
    <r>
      <rPr>
        <sz val="11"/>
        <color indexed="8"/>
        <rFont val="ＭＳ Ｐゴシック"/>
        <family val="3"/>
        <charset val="128"/>
      </rPr>
      <t xml:space="preserve">申請する区分をドロップダウンから選択してください。
</t>
    </r>
    <r>
      <rPr>
        <b/>
        <sz val="11"/>
        <color indexed="10"/>
        <rFont val="ＭＳ Ｐゴシック"/>
        <family val="3"/>
        <charset val="128"/>
      </rPr>
      <t>八代市郡内（八代市・氷川町）</t>
    </r>
    <r>
      <rPr>
        <sz val="11"/>
        <rFont val="ＭＳ Ｐゴシック"/>
        <family val="3"/>
        <charset val="128"/>
      </rPr>
      <t>の本社及びで支店等</t>
    </r>
    <r>
      <rPr>
        <sz val="11"/>
        <color indexed="8"/>
        <rFont val="ＭＳ Ｐゴシック"/>
        <family val="3"/>
        <charset val="128"/>
      </rPr>
      <t>で申請する場合は「市郡内」、それ以外の場合は「市郡外」を選択してください。</t>
    </r>
    <rPh sb="1" eb="3">
      <t>シンセイ</t>
    </rPh>
    <rPh sb="5" eb="7">
      <t>クブン</t>
    </rPh>
    <rPh sb="17" eb="19">
      <t>センタク</t>
    </rPh>
    <rPh sb="27" eb="30">
      <t>ヤツシロシ</t>
    </rPh>
    <rPh sb="30" eb="31">
      <t>グン</t>
    </rPh>
    <rPh sb="31" eb="32">
      <t>ナイ</t>
    </rPh>
    <rPh sb="33" eb="36">
      <t>ヤツシロシ</t>
    </rPh>
    <rPh sb="37" eb="40">
      <t>ヒカワチョウ</t>
    </rPh>
    <rPh sb="42" eb="44">
      <t>ホンシャ</t>
    </rPh>
    <rPh sb="44" eb="45">
      <t>オヨ</t>
    </rPh>
    <rPh sb="51" eb="53">
      <t>シンセイ</t>
    </rPh>
    <rPh sb="55" eb="57">
      <t>バアイ</t>
    </rPh>
    <rPh sb="59" eb="60">
      <t>シ</t>
    </rPh>
    <rPh sb="60" eb="62">
      <t>グンナイ</t>
    </rPh>
    <rPh sb="66" eb="68">
      <t>イガイ</t>
    </rPh>
    <rPh sb="69" eb="71">
      <t>バアイ</t>
    </rPh>
    <rPh sb="73" eb="74">
      <t>シ</t>
    </rPh>
    <rPh sb="74" eb="75">
      <t>グン</t>
    </rPh>
    <rPh sb="75" eb="76">
      <t>ガイ</t>
    </rPh>
    <rPh sb="78" eb="80">
      <t>センタク</t>
    </rPh>
    <phoneticPr fontId="3"/>
  </si>
  <si>
    <t>市郡内事業者情報</t>
    <rPh sb="0" eb="1">
      <t>シ</t>
    </rPh>
    <rPh sb="1" eb="3">
      <t>グンナイ</t>
    </rPh>
    <rPh sb="3" eb="6">
      <t>ジギョウシャ</t>
    </rPh>
    <rPh sb="6" eb="8">
      <t>ジョウホウ</t>
    </rPh>
    <phoneticPr fontId="3"/>
  </si>
  <si>
    <t>氷川</t>
    <rPh sb="0" eb="2">
      <t>ヒカワ</t>
    </rPh>
    <phoneticPr fontId="3"/>
  </si>
  <si>
    <t>○市郡内事業者情報（八代市及び氷川町内の本社・本店・営業所等で申請される方のみ入力してください。）</t>
    <rPh sb="1" eb="2">
      <t>シ</t>
    </rPh>
    <rPh sb="2" eb="4">
      <t>グンナイ</t>
    </rPh>
    <rPh sb="4" eb="7">
      <t>ジギョウシャ</t>
    </rPh>
    <rPh sb="7" eb="9">
      <t>ジョウホウ</t>
    </rPh>
    <rPh sb="10" eb="12">
      <t>ヤツシロ</t>
    </rPh>
    <rPh sb="12" eb="13">
      <t>シ</t>
    </rPh>
    <rPh sb="13" eb="14">
      <t>オヨ</t>
    </rPh>
    <rPh sb="15" eb="18">
      <t>ヒカワチョウ</t>
    </rPh>
    <rPh sb="18" eb="19">
      <t>ナイ</t>
    </rPh>
    <rPh sb="19" eb="20">
      <t>グンナイ</t>
    </rPh>
    <rPh sb="20" eb="22">
      <t>ホンシャ</t>
    </rPh>
    <rPh sb="23" eb="25">
      <t>ホンテン</t>
    </rPh>
    <rPh sb="26" eb="29">
      <t>エイギョウショ</t>
    </rPh>
    <rPh sb="29" eb="30">
      <t>トウ</t>
    </rPh>
    <rPh sb="31" eb="33">
      <t>シンセイ</t>
    </rPh>
    <rPh sb="36" eb="37">
      <t>カタ</t>
    </rPh>
    <rPh sb="39" eb="41">
      <t>ニュウリョク</t>
    </rPh>
    <phoneticPr fontId="3"/>
  </si>
  <si>
    <t>※氷川町は「氷川校区」</t>
    <rPh sb="1" eb="4">
      <t>ヒカワチョウ</t>
    </rPh>
    <rPh sb="6" eb="8">
      <t>ヒカワ</t>
    </rPh>
    <rPh sb="8" eb="10">
      <t>コウク</t>
    </rPh>
    <phoneticPr fontId="3"/>
  </si>
  <si>
    <t>申請を希望する業種の欄に「○」を入れ、経営規模等評価結果通知書の許可区分・総合評定値（P）・完成工事高（市郡内業者</t>
    <rPh sb="10" eb="11">
      <t>ラン</t>
    </rPh>
    <rPh sb="16" eb="17">
      <t>イ</t>
    </rPh>
    <rPh sb="53" eb="54">
      <t>グン</t>
    </rPh>
    <rPh sb="55" eb="57">
      <t>ギョウシャ</t>
    </rPh>
    <phoneticPr fontId="3"/>
  </si>
  <si>
    <r>
      <t>完成工事高は</t>
    </r>
    <r>
      <rPr>
        <b/>
        <sz val="11"/>
        <color indexed="10"/>
        <rFont val="ＭＳ Ｐゴシック"/>
        <family val="3"/>
        <charset val="128"/>
      </rPr>
      <t>「市郡内業者」の方のみ</t>
    </r>
    <r>
      <rPr>
        <sz val="11"/>
        <color indexed="8"/>
        <rFont val="ＭＳ Ｐゴシック"/>
        <family val="3"/>
        <charset val="128"/>
      </rPr>
      <t>千円単位で入力してください。　（市郡外業者は入力不要です。）</t>
    </r>
    <rPh sb="8" eb="9">
      <t>グン</t>
    </rPh>
    <rPh sb="34" eb="35">
      <t>グン</t>
    </rPh>
    <phoneticPr fontId="3"/>
  </si>
  <si>
    <r>
      <t>　</t>
    </r>
    <r>
      <rPr>
        <sz val="12"/>
        <rFont val="ＭＳ 明朝"/>
        <family val="1"/>
        <charset val="128"/>
      </rPr>
      <t>当社と他の八代広域行政事務組合競争入札参加資格有資格者間における</t>
    </r>
    <r>
      <rPr>
        <sz val="12"/>
        <color indexed="8"/>
        <rFont val="ＭＳ 明朝"/>
        <family val="1"/>
        <charset val="128"/>
      </rPr>
      <t>資本関係・人的関係は、次のとおり相違ありません。
　なお、資本関係又は人的関係に変更が生じた場合は、遅滞なく届け出ます。</t>
    </r>
    <rPh sb="6" eb="16">
      <t>ヤツシロコウイキギョウセイジムクミアイ</t>
    </rPh>
    <phoneticPr fontId="3"/>
  </si>
  <si>
    <t>１　他の八代広域行政事務組合入札参加資格有資格者間における資本関係・人的関係の有無</t>
    <rPh sb="4" eb="14">
      <t>ヤツシロコウイキギョウセイジムクミアイ</t>
    </rPh>
    <phoneticPr fontId="3"/>
  </si>
  <si>
    <t>令和</t>
    <rPh sb="0" eb="2">
      <t>レイワ</t>
    </rPh>
    <phoneticPr fontId="3"/>
  </si>
  <si>
    <t>氏名</t>
    <rPh sb="0" eb="2">
      <t>シメイ</t>
    </rPh>
    <phoneticPr fontId="3"/>
  </si>
  <si>
    <t>フリガナ</t>
    <phoneticPr fontId="3"/>
  </si>
  <si>
    <t>生年月日</t>
    <rPh sb="0" eb="2">
      <t>セイネン</t>
    </rPh>
    <rPh sb="2" eb="4">
      <t>ガッピ</t>
    </rPh>
    <phoneticPr fontId="3"/>
  </si>
  <si>
    <t xml:space="preserve"> 姓と名の間にスペースは不要です。</t>
    <phoneticPr fontId="3"/>
  </si>
  <si>
    <t>年</t>
    <rPh sb="0" eb="1">
      <t>ネン</t>
    </rPh>
    <phoneticPr fontId="3"/>
  </si>
  <si>
    <t>月</t>
    <rPh sb="0" eb="1">
      <t>ゲツ</t>
    </rPh>
    <phoneticPr fontId="3"/>
  </si>
  <si>
    <t>日</t>
    <rPh sb="0" eb="1">
      <t>ニチ</t>
    </rPh>
    <phoneticPr fontId="3"/>
  </si>
  <si>
    <t>令和</t>
    <rPh sb="0" eb="2">
      <t>レイワ</t>
    </rPh>
    <phoneticPr fontId="3"/>
  </si>
  <si>
    <t>「経営規模等評価結果通知書兼総合評定値通知書」に記載の「審査基準日」を入力してください。更新後は、速やかに通知書をご提出ください。</t>
    <phoneticPr fontId="3"/>
  </si>
  <si>
    <t>※代表者の居住地が「八代市又は氷川町」なら必須</t>
    <rPh sb="13" eb="14">
      <t>マタ</t>
    </rPh>
    <rPh sb="15" eb="18">
      <t>ヒカワチョウ</t>
    </rPh>
    <phoneticPr fontId="3"/>
  </si>
  <si>
    <t>※代表者の居住地が「八代市又は氷川町」なら必須</t>
    <phoneticPr fontId="3"/>
  </si>
  <si>
    <t>※代表者が八代市郡外に居住している場合は調査対象外です。（私印押印も不要）</t>
    <rPh sb="1" eb="4">
      <t>ダイヒョウシャ</t>
    </rPh>
    <rPh sb="5" eb="8">
      <t>ヤツシロシ</t>
    </rPh>
    <rPh sb="8" eb="9">
      <t>グン</t>
    </rPh>
    <rPh sb="9" eb="10">
      <t>ガイ</t>
    </rPh>
    <rPh sb="11" eb="13">
      <t>キョジュウ</t>
    </rPh>
    <rPh sb="17" eb="19">
      <t>バアイ</t>
    </rPh>
    <rPh sb="20" eb="22">
      <t>チョウサ</t>
    </rPh>
    <rPh sb="22" eb="25">
      <t>タイショウガイ</t>
    </rPh>
    <rPh sb="29" eb="31">
      <t>シイン</t>
    </rPh>
    <rPh sb="31" eb="33">
      <t>オウイン</t>
    </rPh>
    <rPh sb="34" eb="36">
      <t>フヨウ</t>
    </rPh>
    <phoneticPr fontId="2"/>
  </si>
  <si>
    <t>未入力のとき表示されます</t>
    <rPh sb="0" eb="3">
      <t>ミニュウリョク</t>
    </rPh>
    <rPh sb="6" eb="8">
      <t>ヒョウジ</t>
    </rPh>
    <phoneticPr fontId="3"/>
  </si>
  <si>
    <t>　八代広域行政事務組合競争入札参加資格審査申請に伴い、事業所及び代表者に係る八代市税又は氷川町税等の滞納の有無を調査されることを承諾します。</t>
    <rPh sb="27" eb="30">
      <t>ジギョウショ</t>
    </rPh>
    <rPh sb="30" eb="31">
      <t>オヨ</t>
    </rPh>
    <rPh sb="32" eb="35">
      <t>ダイヒョウシャ</t>
    </rPh>
    <rPh sb="36" eb="37">
      <t>カカ</t>
    </rPh>
    <rPh sb="38" eb="40">
      <t>ヤツシロ</t>
    </rPh>
    <rPh sb="42" eb="43">
      <t>マタ</t>
    </rPh>
    <rPh sb="44" eb="47">
      <t>ヒカワチョウ</t>
    </rPh>
    <rPh sb="47" eb="48">
      <t>ゼイ</t>
    </rPh>
    <phoneticPr fontId="3"/>
  </si>
  <si>
    <r>
      <t>≪事業所欄について≫
　申請区分が「市郡内」の場合は、基本情報入力シートの内容を表示しますので、</t>
    </r>
    <r>
      <rPr>
        <sz val="14"/>
        <color rgb="FFFF0000"/>
        <rFont val="ＭＳ 明朝"/>
        <family val="1"/>
        <charset val="128"/>
      </rPr>
      <t>実印を押印</t>
    </r>
    <r>
      <rPr>
        <sz val="14"/>
        <rFont val="ＭＳ 明朝"/>
        <family val="1"/>
        <charset val="128"/>
      </rPr>
      <t>してください。
≪代表者欄について≫
　</t>
    </r>
    <r>
      <rPr>
        <sz val="14"/>
        <color rgb="FFFF0000"/>
        <rFont val="ＭＳ 明朝"/>
        <family val="1"/>
        <charset val="128"/>
      </rPr>
      <t>代表者が八代市郡に居住の場合</t>
    </r>
    <r>
      <rPr>
        <sz val="14"/>
        <rFont val="ＭＳ 明朝"/>
        <family val="1"/>
        <charset val="128"/>
      </rPr>
      <t>に基本情報入力シートの内容を表示しますので、代表者の</t>
    </r>
    <r>
      <rPr>
        <sz val="14"/>
        <color rgb="FFFF0000"/>
        <rFont val="ＭＳ 明朝"/>
        <family val="1"/>
        <charset val="128"/>
      </rPr>
      <t>私印を押印</t>
    </r>
    <r>
      <rPr>
        <sz val="14"/>
        <rFont val="ＭＳ 明朝"/>
        <family val="1"/>
        <charset val="128"/>
      </rPr>
      <t>してください。</t>
    </r>
    <rPh sb="19" eb="20">
      <t>グン</t>
    </rPh>
    <rPh sb="81" eb="82">
      <t>グン</t>
    </rPh>
    <phoneticPr fontId="3"/>
  </si>
  <si>
    <t>市外局番からお願いします</t>
    <rPh sb="0" eb="4">
      <t>シガイキョクバン</t>
    </rPh>
    <rPh sb="7" eb="8">
      <t>ネガ</t>
    </rPh>
    <phoneticPr fontId="3"/>
  </si>
  <si>
    <t>↑あり・なしのいずれかを選択してください。</t>
    <phoneticPr fontId="3"/>
  </si>
  <si>
    <r>
      <rPr>
        <b/>
        <sz val="14"/>
        <color indexed="10"/>
        <rFont val="ＭＳ ゴシック"/>
        <family val="3"/>
        <charset val="128"/>
      </rPr>
      <t>【全業者　提出必須】
　</t>
    </r>
    <r>
      <rPr>
        <b/>
        <sz val="12"/>
        <rFont val="ＭＳ ゴシック"/>
        <family val="3"/>
        <charset val="128"/>
      </rPr>
      <t>このシートは基本情報入力シートの内容が反映されます。
　</t>
    </r>
    <r>
      <rPr>
        <b/>
        <sz val="12"/>
        <color indexed="10"/>
        <rFont val="ＭＳ ゴシック"/>
        <family val="3"/>
        <charset val="128"/>
      </rPr>
      <t>印刷後、実印欄に押印</t>
    </r>
    <r>
      <rPr>
        <b/>
        <sz val="12"/>
        <rFont val="ＭＳ ゴシック"/>
        <family val="3"/>
        <charset val="128"/>
      </rPr>
      <t>のうえ提出してください。</t>
    </r>
    <rPh sb="1" eb="2">
      <t>ゼン</t>
    </rPh>
    <rPh sb="2" eb="4">
      <t>ギョウシャ</t>
    </rPh>
    <rPh sb="7" eb="9">
      <t>ヒッス</t>
    </rPh>
    <rPh sb="18" eb="20">
      <t>キホン</t>
    </rPh>
    <rPh sb="20" eb="22">
      <t>ジョウホウ</t>
    </rPh>
    <rPh sb="22" eb="24">
      <t>ニュウリョク</t>
    </rPh>
    <rPh sb="28" eb="30">
      <t>ナイヨウ</t>
    </rPh>
    <rPh sb="31" eb="33">
      <t>ハンエイ</t>
    </rPh>
    <rPh sb="40" eb="42">
      <t>インサツ</t>
    </rPh>
    <rPh sb="42" eb="43">
      <t>ゴ</t>
    </rPh>
    <rPh sb="44" eb="46">
      <t>ジツイン</t>
    </rPh>
    <rPh sb="46" eb="47">
      <t>ラン</t>
    </rPh>
    <rPh sb="48" eb="50">
      <t>オウイン</t>
    </rPh>
    <rPh sb="53" eb="55">
      <t>テイシュツ</t>
    </rPh>
    <phoneticPr fontId="3"/>
  </si>
  <si>
    <r>
      <t>　</t>
    </r>
    <r>
      <rPr>
        <b/>
        <sz val="11"/>
        <rFont val="ＭＳ ゴシック"/>
        <family val="3"/>
        <charset val="128"/>
      </rPr>
      <t>本組合が発注する工事においては、一定の資本関係又は人的関係がある複数の者の同一入札への参加制限を行っています。
　この調書は、他の競争入札参加資格有資格者との間の状況を確認するために提出いただくものです。</t>
    </r>
    <r>
      <rPr>
        <sz val="11"/>
        <rFont val="ＭＳ ゴシック"/>
        <family val="3"/>
        <charset val="128"/>
      </rPr>
      <t xml:space="preserve">
　</t>
    </r>
    <r>
      <rPr>
        <b/>
        <sz val="11"/>
        <rFont val="ＭＳ ゴシック"/>
        <family val="3"/>
        <charset val="128"/>
      </rPr>
      <t>作成にあたっては、別添ファイル「資本関係・人的関係がある複数の者の同一入札への参加制限について」をご参照ください。
　</t>
    </r>
    <r>
      <rPr>
        <b/>
        <sz val="11"/>
        <color indexed="10"/>
        <rFont val="ＭＳ ゴシック"/>
        <family val="3"/>
        <charset val="128"/>
      </rPr>
      <t>＊資本関係又は人的関係がある場合、その相手方が
　　本組合へ競争入札参加資格審査申請を提出される
　　場合に限り、「あり」を選択してください。
　＊入力内容に変更が生じた場合は、変更後の調書を
　　速やかに提出してください。</t>
    </r>
    <rPh sb="1" eb="4">
      <t>ホンクミアイ</t>
    </rPh>
    <rPh sb="9" eb="11">
      <t>コウジ</t>
    </rPh>
    <rPh sb="60" eb="62">
      <t>チョウショ</t>
    </rPh>
    <rPh sb="64" eb="65">
      <t>タ</t>
    </rPh>
    <rPh sb="82" eb="84">
      <t>ジョウキョウ</t>
    </rPh>
    <rPh sb="85" eb="87">
      <t>カクニン</t>
    </rPh>
    <rPh sb="92" eb="94">
      <t>テイシュツ</t>
    </rPh>
    <rPh sb="103" eb="106">
      <t>ヤツシロシ</t>
    </rPh>
    <rPh sb="107" eb="109">
      <t>シメイ</t>
    </rPh>
    <rPh sb="109" eb="110">
      <t>ネガイ</t>
    </rPh>
    <rPh sb="111" eb="113">
      <t>テイシュツ</t>
    </rPh>
    <rPh sb="118" eb="121">
      <t>ジギョウシャ</t>
    </rPh>
    <rPh sb="186" eb="188">
      <t>シホン</t>
    </rPh>
    <rPh sb="191" eb="194">
      <t>ホンクミアイ</t>
    </rPh>
    <rPh sb="195" eb="197">
      <t>ジンテキ</t>
    </rPh>
    <rPh sb="197" eb="199">
      <t>カンケイ</t>
    </rPh>
    <rPh sb="202" eb="204">
      <t>バアイ</t>
    </rPh>
    <rPh sb="207" eb="210">
      <t>アイテガタ</t>
    </rPh>
    <rPh sb="218" eb="220">
      <t>キョウソウ</t>
    </rPh>
    <rPh sb="220" eb="222">
      <t>ニュウサツ</t>
    </rPh>
    <rPh sb="222" eb="224">
      <t>サンカ</t>
    </rPh>
    <rPh sb="224" eb="226">
      <t>シカク</t>
    </rPh>
    <rPh sb="228" eb="230">
      <t>シンセイ</t>
    </rPh>
    <rPh sb="231" eb="233">
      <t>テイシュツ</t>
    </rPh>
    <rPh sb="236" eb="238">
      <t>バアイ</t>
    </rPh>
    <rPh sb="239" eb="240">
      <t>カギ</t>
    </rPh>
    <rPh sb="250" eb="252">
      <t>センタク</t>
    </rPh>
    <phoneticPr fontId="3"/>
  </si>
  <si>
    <t>八代市郡内事業者及び市郡外の場合でも代表者が八代市郡に居住している場合、法人及び法人代表者又は個人事業主の八代市、氷川町税納税状況について、必要に応じて調査することを承諾していただくものです。</t>
    <rPh sb="3" eb="4">
      <t>グン</t>
    </rPh>
    <rPh sb="11" eb="12">
      <t>グン</t>
    </rPh>
    <rPh sb="25" eb="26">
      <t>グン</t>
    </rPh>
    <rPh sb="57" eb="60">
      <t>ヒカワチョウ</t>
    </rPh>
    <phoneticPr fontId="3"/>
  </si>
  <si>
    <r>
      <rPr>
        <b/>
        <sz val="14"/>
        <color indexed="10"/>
        <rFont val="ＭＳ ゴシック"/>
        <family val="3"/>
        <charset val="128"/>
      </rPr>
      <t>　　　　【全業者　提出必須】
　</t>
    </r>
    <r>
      <rPr>
        <b/>
        <sz val="12"/>
        <rFont val="ＭＳ ゴシック"/>
        <family val="3"/>
        <charset val="128"/>
      </rPr>
      <t>このシートは基本情報入力シートの内容が反映されます。
　</t>
    </r>
    <r>
      <rPr>
        <b/>
        <sz val="12"/>
        <color indexed="10"/>
        <rFont val="ＭＳ ゴシック"/>
        <family val="3"/>
        <charset val="128"/>
      </rPr>
      <t>印刷後、使用印欄及び実印欄に押印</t>
    </r>
    <r>
      <rPr>
        <b/>
        <sz val="12"/>
        <rFont val="ＭＳ ゴシック"/>
        <family val="3"/>
        <charset val="128"/>
      </rPr>
      <t>のうえ提出してください。</t>
    </r>
    <rPh sb="5" eb="6">
      <t>ゼン</t>
    </rPh>
    <rPh sb="6" eb="8">
      <t>ギョウシャ</t>
    </rPh>
    <rPh sb="11" eb="13">
      <t>ヒッス</t>
    </rPh>
    <rPh sb="22" eb="24">
      <t>キホン</t>
    </rPh>
    <rPh sb="24" eb="26">
      <t>ジョウホウ</t>
    </rPh>
    <rPh sb="26" eb="28">
      <t>ニュウリョク</t>
    </rPh>
    <rPh sb="32" eb="34">
      <t>ナイヨウ</t>
    </rPh>
    <rPh sb="35" eb="37">
      <t>ハンエイ</t>
    </rPh>
    <rPh sb="44" eb="46">
      <t>インサツ</t>
    </rPh>
    <rPh sb="46" eb="47">
      <t>ゴ</t>
    </rPh>
    <rPh sb="48" eb="50">
      <t>シヨウ</t>
    </rPh>
    <rPh sb="50" eb="51">
      <t>イン</t>
    </rPh>
    <rPh sb="51" eb="52">
      <t>ラン</t>
    </rPh>
    <rPh sb="52" eb="53">
      <t>オヨ</t>
    </rPh>
    <rPh sb="54" eb="56">
      <t>ジツイン</t>
    </rPh>
    <rPh sb="56" eb="57">
      <t>ラン</t>
    </rPh>
    <rPh sb="58" eb="60">
      <t>オウイン</t>
    </rPh>
    <rPh sb="63" eb="65">
      <t>テイシュツ</t>
    </rPh>
    <phoneticPr fontId="3"/>
  </si>
  <si>
    <r>
      <t xml:space="preserve">
　</t>
    </r>
    <r>
      <rPr>
        <b/>
        <sz val="11"/>
        <rFont val="ＭＳ ゴシック"/>
        <family val="3"/>
        <charset val="128"/>
      </rPr>
      <t>入札及び契約締結に関し、契約権限を有する代表者の印鑑(代表者が特定できるもの）を、使用印として届けていただくものです。</t>
    </r>
    <r>
      <rPr>
        <sz val="11"/>
        <rFont val="ＭＳ ゴシック"/>
        <family val="3"/>
        <charset val="128"/>
      </rPr>
      <t xml:space="preserve">
◆</t>
    </r>
    <r>
      <rPr>
        <b/>
        <sz val="11"/>
        <rFont val="ＭＳ ゴシック"/>
        <family val="3"/>
        <charset val="128"/>
      </rPr>
      <t>申請事業所区分が本社</t>
    </r>
    <r>
      <rPr>
        <sz val="11"/>
        <rFont val="ＭＳ ゴシック"/>
        <family val="3"/>
        <charset val="128"/>
      </rPr>
      <t>の場合
　・実印と使用印は同一でも異なってもかまいません。
　・実印と異なる印を使用印として届ける場合の例
　　　商号：○○(株)　
　　　代表者役職及び代表者：代表取締役　◎◎□□
　　　　　　　↓
　　　　</t>
    </r>
    <r>
      <rPr>
        <b/>
        <sz val="11"/>
        <color indexed="10"/>
        <rFont val="ＭＳ ゴシック"/>
        <family val="3"/>
        <charset val="128"/>
      </rPr>
      <t>「○○(株)代表取締役之印」
　　　　　又は、「◎◎」という私印</t>
    </r>
    <r>
      <rPr>
        <sz val="11"/>
        <rFont val="ＭＳ ゴシック"/>
        <family val="3"/>
        <charset val="128"/>
      </rPr>
      <t xml:space="preserve">
◆</t>
    </r>
    <r>
      <rPr>
        <b/>
        <sz val="11"/>
        <rFont val="ＭＳ ゴシック"/>
        <family val="3"/>
        <charset val="128"/>
      </rPr>
      <t>申請事業所区分が支社</t>
    </r>
    <r>
      <rPr>
        <sz val="11"/>
        <rFont val="ＭＳ ゴシック"/>
        <family val="3"/>
        <charset val="128"/>
      </rPr>
      <t>の場合
　.</t>
    </r>
    <r>
      <rPr>
        <b/>
        <sz val="11"/>
        <color indexed="10"/>
        <rFont val="ＭＳ ゴシック"/>
        <family val="3"/>
        <charset val="128"/>
      </rPr>
      <t>委任状の受任者使用印と同一印鑑</t>
    </r>
    <r>
      <rPr>
        <sz val="11"/>
        <rFont val="ＭＳ ゴシック"/>
        <family val="3"/>
        <charset val="128"/>
      </rPr>
      <t>としてください。
　　　支店名：○○(株)　◇◇支店　
　　　役職及び氏名：◇◇支店長　□○◎◇　の場合
　　　　　　　　↓
　　　</t>
    </r>
    <r>
      <rPr>
        <b/>
        <sz val="11"/>
        <color indexed="10"/>
        <rFont val="ＭＳ ゴシック"/>
        <family val="3"/>
        <charset val="128"/>
      </rPr>
      <t>「○○(株)◇◇支店長之印」</t>
    </r>
    <r>
      <rPr>
        <sz val="11"/>
        <color indexed="10"/>
        <rFont val="ＭＳ ゴシック"/>
        <family val="3"/>
        <charset val="128"/>
      </rPr>
      <t xml:space="preserve">
　　　</t>
    </r>
    <r>
      <rPr>
        <b/>
        <sz val="11"/>
        <color indexed="10"/>
        <rFont val="ＭＳ ゴシック"/>
        <family val="3"/>
        <charset val="128"/>
      </rPr>
      <t>　又は、「□○」という私印</t>
    </r>
    <r>
      <rPr>
        <sz val="11"/>
        <rFont val="ＭＳ ゴシック"/>
        <family val="3"/>
        <charset val="128"/>
      </rPr>
      <t xml:space="preserve">
　＊「○○(株)之印」、「○○(株)◇◇支店之印」等
　　の会社名、支店名のみの印鑑の場合、契約権限を
　　有する方が特定できないため受け付けることがで
　　きません。ご注意ください。
</t>
    </r>
    <rPh sb="2" eb="4">
      <t>ニュウサツ</t>
    </rPh>
    <rPh sb="4" eb="5">
      <t>オヨ</t>
    </rPh>
    <rPh sb="6" eb="8">
      <t>ケイヤク</t>
    </rPh>
    <rPh sb="8" eb="10">
      <t>テイケツ</t>
    </rPh>
    <rPh sb="11" eb="12">
      <t>カン</t>
    </rPh>
    <rPh sb="22" eb="25">
      <t>ダイヒョウシャ</t>
    </rPh>
    <rPh sb="26" eb="28">
      <t>インカン</t>
    </rPh>
    <rPh sb="29" eb="32">
      <t>ダイヒョウシャ</t>
    </rPh>
    <rPh sb="33" eb="35">
      <t>トクテイ</t>
    </rPh>
    <rPh sb="45" eb="46">
      <t>イン</t>
    </rPh>
    <rPh sb="65" eb="67">
      <t>シンセイ</t>
    </rPh>
    <rPh sb="67" eb="69">
      <t>ジギョウ</t>
    </rPh>
    <rPh sb="69" eb="70">
      <t>ショ</t>
    </rPh>
    <rPh sb="70" eb="72">
      <t>クブン</t>
    </rPh>
    <rPh sb="73" eb="75">
      <t>ホンシャ</t>
    </rPh>
    <rPh sb="76" eb="78">
      <t>バアイ</t>
    </rPh>
    <rPh sb="81" eb="83">
      <t>ジツイン</t>
    </rPh>
    <rPh sb="84" eb="86">
      <t>シヨウ</t>
    </rPh>
    <rPh sb="86" eb="87">
      <t>イン</t>
    </rPh>
    <rPh sb="88" eb="90">
      <t>ドウイツ</t>
    </rPh>
    <rPh sb="92" eb="93">
      <t>コト</t>
    </rPh>
    <rPh sb="107" eb="109">
      <t>ジツイン</t>
    </rPh>
    <rPh sb="110" eb="111">
      <t>コト</t>
    </rPh>
    <rPh sb="113" eb="114">
      <t>イン</t>
    </rPh>
    <rPh sb="115" eb="117">
      <t>シヨウ</t>
    </rPh>
    <rPh sb="117" eb="118">
      <t>イン</t>
    </rPh>
    <rPh sb="121" eb="122">
      <t>トド</t>
    </rPh>
    <rPh sb="124" eb="126">
      <t>バアイ</t>
    </rPh>
    <rPh sb="127" eb="128">
      <t>レイ</t>
    </rPh>
    <rPh sb="132" eb="134">
      <t>ショウゴウ</t>
    </rPh>
    <rPh sb="145" eb="148">
      <t>ダイヒョウシャ</t>
    </rPh>
    <rPh sb="152" eb="155">
      <t>ダイヒョウシャ</t>
    </rPh>
    <rPh sb="156" eb="158">
      <t>ダイヒョウ</t>
    </rPh>
    <rPh sb="158" eb="161">
      <t>トリシマリヤク</t>
    </rPh>
    <rPh sb="186" eb="188">
      <t>ダイヒョウ</t>
    </rPh>
    <rPh sb="188" eb="191">
      <t>トリシマリヤク</t>
    </rPh>
    <rPh sb="223" eb="225">
      <t>シシャ</t>
    </rPh>
    <rPh sb="226" eb="228">
      <t>バアイ</t>
    </rPh>
    <rPh sb="231" eb="234">
      <t>イニンジョウ</t>
    </rPh>
    <rPh sb="235" eb="237">
      <t>ジュニン</t>
    </rPh>
    <rPh sb="237" eb="238">
      <t>シャ</t>
    </rPh>
    <rPh sb="238" eb="240">
      <t>シヨウ</t>
    </rPh>
    <rPh sb="240" eb="241">
      <t>イン</t>
    </rPh>
    <rPh sb="242" eb="244">
      <t>ドウイツ</t>
    </rPh>
    <rPh sb="244" eb="246">
      <t>インカン</t>
    </rPh>
    <rPh sb="258" eb="261">
      <t>シテンメイ</t>
    </rPh>
    <rPh sb="265" eb="266">
      <t>カブ</t>
    </rPh>
    <rPh sb="270" eb="272">
      <t>シテン</t>
    </rPh>
    <rPh sb="277" eb="279">
      <t>ヤクショク</t>
    </rPh>
    <rPh sb="279" eb="280">
      <t>オヨ</t>
    </rPh>
    <rPh sb="281" eb="283">
      <t>シメイ</t>
    </rPh>
    <rPh sb="286" eb="289">
      <t>シテンチョウ</t>
    </rPh>
    <rPh sb="322" eb="323">
      <t>チョウ</t>
    </rPh>
    <rPh sb="323" eb="324">
      <t>ノ</t>
    </rPh>
    <rPh sb="324" eb="325">
      <t>イン</t>
    </rPh>
    <rPh sb="331" eb="332">
      <t>マタ</t>
    </rPh>
    <rPh sb="341" eb="343">
      <t>シイン</t>
    </rPh>
    <rPh sb="366" eb="368">
      <t>シテン</t>
    </rPh>
    <rPh sb="371" eb="372">
      <t>トウ</t>
    </rPh>
    <rPh sb="376" eb="379">
      <t>カイシャメイ</t>
    </rPh>
    <rPh sb="380" eb="383">
      <t>シテンメイ</t>
    </rPh>
    <rPh sb="386" eb="388">
      <t>インカン</t>
    </rPh>
    <rPh sb="389" eb="391">
      <t>バアイ</t>
    </rPh>
    <rPh sb="392" eb="394">
      <t>ケイヤク</t>
    </rPh>
    <rPh sb="394" eb="396">
      <t>ケンゲン</t>
    </rPh>
    <rPh sb="400" eb="401">
      <t>ユウ</t>
    </rPh>
    <rPh sb="403" eb="404">
      <t>カタ</t>
    </rPh>
    <rPh sb="405" eb="407">
      <t>トクテイ</t>
    </rPh>
    <rPh sb="413" eb="414">
      <t>ウ</t>
    </rPh>
    <rPh sb="415" eb="416">
      <t>ツ</t>
    </rPh>
    <rPh sb="431" eb="433">
      <t>チュウイ</t>
    </rPh>
    <phoneticPr fontId="3"/>
  </si>
  <si>
    <r>
      <rPr>
        <b/>
        <sz val="14"/>
        <color indexed="10"/>
        <rFont val="ＭＳ ゴシック"/>
        <family val="3"/>
        <charset val="128"/>
      </rPr>
      <t>　　【申請事業所区分が支社（店）の場合に提出が必要な書類】
　</t>
    </r>
    <r>
      <rPr>
        <b/>
        <sz val="12"/>
        <rFont val="ＭＳ ゴシック"/>
        <family val="3"/>
        <charset val="128"/>
      </rPr>
      <t>このシートは基本情報入力シートの内容が反映されます。
　</t>
    </r>
    <r>
      <rPr>
        <b/>
        <sz val="12"/>
        <color indexed="10"/>
        <rFont val="ＭＳ ゴシック"/>
        <family val="3"/>
        <charset val="128"/>
      </rPr>
      <t>支社（店）で申請される場合に印刷</t>
    </r>
    <r>
      <rPr>
        <b/>
        <sz val="12"/>
        <rFont val="ＭＳ ゴシック"/>
        <family val="3"/>
        <charset val="128"/>
      </rPr>
      <t>し、</t>
    </r>
    <r>
      <rPr>
        <b/>
        <sz val="12"/>
        <color indexed="10"/>
        <rFont val="ＭＳ ゴシック"/>
        <family val="3"/>
        <charset val="128"/>
      </rPr>
      <t>委任者欄に実印（印鑑証明書の印影と一致）、受任者欄に使用印（使用印鑑届と同一）を押印</t>
    </r>
    <r>
      <rPr>
        <b/>
        <sz val="12"/>
        <rFont val="ＭＳ ゴシック"/>
        <family val="3"/>
        <charset val="128"/>
      </rPr>
      <t xml:space="preserve">のうえ提出してください。
</t>
    </r>
    <rPh sb="3" eb="5">
      <t>シンセイ</t>
    </rPh>
    <rPh sb="5" eb="8">
      <t>ジギョウショ</t>
    </rPh>
    <rPh sb="8" eb="10">
      <t>クブン</t>
    </rPh>
    <rPh sb="37" eb="39">
      <t>キホン</t>
    </rPh>
    <rPh sb="39" eb="41">
      <t>ジョウホウ</t>
    </rPh>
    <rPh sb="41" eb="43">
      <t>ニュウリョク</t>
    </rPh>
    <rPh sb="47" eb="49">
      <t>ナイヨウ</t>
    </rPh>
    <rPh sb="50" eb="52">
      <t>ハンエイ</t>
    </rPh>
    <rPh sb="73" eb="75">
      <t>インサツ</t>
    </rPh>
    <rPh sb="77" eb="80">
      <t>イニンシャ</t>
    </rPh>
    <rPh sb="80" eb="81">
      <t>ラン</t>
    </rPh>
    <rPh sb="82" eb="84">
      <t>ジツイン</t>
    </rPh>
    <rPh sb="98" eb="100">
      <t>ジュニン</t>
    </rPh>
    <rPh sb="100" eb="101">
      <t>シャ</t>
    </rPh>
    <rPh sb="101" eb="102">
      <t>ラン</t>
    </rPh>
    <rPh sb="103" eb="105">
      <t>シヨウ</t>
    </rPh>
    <rPh sb="105" eb="106">
      <t>イン</t>
    </rPh>
    <rPh sb="107" eb="109">
      <t>シヨウ</t>
    </rPh>
    <rPh sb="109" eb="111">
      <t>インカン</t>
    </rPh>
    <rPh sb="111" eb="112">
      <t>トドケ</t>
    </rPh>
    <rPh sb="113" eb="115">
      <t>ドウイツ</t>
    </rPh>
    <rPh sb="117" eb="119">
      <t>オウイン</t>
    </rPh>
    <rPh sb="122" eb="124">
      <t>テイシュツ</t>
    </rPh>
    <phoneticPr fontId="3"/>
  </si>
  <si>
    <t>本社等所在地</t>
    <rPh sb="0" eb="3">
      <t>ホンシャトウ</t>
    </rPh>
    <rPh sb="3" eb="6">
      <t>ショザイチ</t>
    </rPh>
    <phoneticPr fontId="3"/>
  </si>
  <si>
    <t>【代表者】</t>
  </si>
  <si>
    <r>
      <rPr>
        <b/>
        <sz val="14"/>
        <color indexed="10"/>
        <rFont val="ＭＳ ゴシック"/>
        <family val="3"/>
        <charset val="128"/>
      </rPr>
      <t>【八代市、氷川町の課税対象者（法人・代表者個人）の場合提出が必要な書類】
　</t>
    </r>
    <r>
      <rPr>
        <b/>
        <sz val="12"/>
        <rFont val="ＭＳ ゴシック"/>
        <family val="3"/>
        <charset val="128"/>
      </rPr>
      <t>対象は下表のとおりです。
　</t>
    </r>
    <r>
      <rPr>
        <b/>
        <sz val="12"/>
        <color indexed="10"/>
        <rFont val="ＭＳ ゴシック"/>
        <family val="3"/>
        <charset val="128"/>
      </rPr>
      <t>印刷後、実印欄及び私印欄に押印</t>
    </r>
    <r>
      <rPr>
        <b/>
        <sz val="12"/>
        <rFont val="ＭＳ ゴシック"/>
        <family val="3"/>
        <charset val="128"/>
      </rPr>
      <t>のうえ提出してください。</t>
    </r>
    <rPh sb="1" eb="4">
      <t>ヤツシロシ</t>
    </rPh>
    <rPh sb="5" eb="8">
      <t>ヒカワチョウ</t>
    </rPh>
    <rPh sb="9" eb="11">
      <t>カゼイ</t>
    </rPh>
    <rPh sb="11" eb="13">
      <t>タイショウ</t>
    </rPh>
    <rPh sb="13" eb="14">
      <t>シャ</t>
    </rPh>
    <rPh sb="15" eb="17">
      <t>ホウジン</t>
    </rPh>
    <rPh sb="18" eb="21">
      <t>ダイヒョウシャ</t>
    </rPh>
    <rPh sb="21" eb="23">
      <t>コジン</t>
    </rPh>
    <rPh sb="25" eb="27">
      <t>バアイ</t>
    </rPh>
    <rPh sb="38" eb="40">
      <t>タイショウ</t>
    </rPh>
    <rPh sb="41" eb="43">
      <t>カヒョウ</t>
    </rPh>
    <rPh sb="52" eb="54">
      <t>インサツ</t>
    </rPh>
    <rPh sb="54" eb="55">
      <t>ゴ</t>
    </rPh>
    <rPh sb="56" eb="58">
      <t>ジツイン</t>
    </rPh>
    <rPh sb="58" eb="59">
      <t>ラン</t>
    </rPh>
    <rPh sb="59" eb="60">
      <t>オヨ</t>
    </rPh>
    <rPh sb="61" eb="63">
      <t>シイン</t>
    </rPh>
    <rPh sb="63" eb="64">
      <t>ラン</t>
    </rPh>
    <rPh sb="65" eb="67">
      <t>オウイン</t>
    </rPh>
    <rPh sb="70" eb="72">
      <t>テイシュツ</t>
    </rPh>
    <phoneticPr fontId="3"/>
  </si>
  <si>
    <t>※代表者の居住地を選択（八代市、氷川町のみ）
↓</t>
    <phoneticPr fontId="3"/>
  </si>
  <si>
    <t>八代市、氷川町以降の住所を入力してください。
　　　↓</t>
    <phoneticPr fontId="3"/>
  </si>
  <si>
    <r>
      <rPr>
        <b/>
        <u/>
        <sz val="11"/>
        <color indexed="10"/>
        <rFont val="ＭＳ Ｐゴシック"/>
        <family val="3"/>
        <charset val="128"/>
      </rPr>
      <t>のみ）・技術職員数を入力してください。</t>
    </r>
    <r>
      <rPr>
        <b/>
        <sz val="11"/>
        <color rgb="FFFF0000"/>
        <rFont val="ＭＳ Ｐゴシック"/>
        <family val="3"/>
        <charset val="128"/>
      </rPr>
      <t>入力がないものは希望しているとはみなしませんので、ご注意ください。</t>
    </r>
    <rPh sb="4" eb="6">
      <t>ギジュツ</t>
    </rPh>
    <rPh sb="6" eb="9">
      <t>ショクインスウ</t>
    </rPh>
    <rPh sb="10" eb="12">
      <t>ニュウリョク</t>
    </rPh>
    <phoneticPr fontId="3"/>
  </si>
  <si>
    <t>（注）市郡外業者の方は、経営事項審査において「完成工事高」に実績がない業種は登録できません。</t>
    <rPh sb="3" eb="6">
      <t>シグンガイ</t>
    </rPh>
    <rPh sb="6" eb="8">
      <t>ギョウシャ</t>
    </rPh>
    <rPh sb="9" eb="10">
      <t>カタ</t>
    </rPh>
    <phoneticPr fontId="3"/>
  </si>
  <si>
    <t>令和８年度 八代広域行政事務組合競争入札参加資格審査申請書（工事）</t>
    <rPh sb="0" eb="2">
      <t>レイワ</t>
    </rPh>
    <rPh sb="3" eb="5">
      <t>ネンド</t>
    </rPh>
    <rPh sb="6" eb="16">
      <t>ヤツシロコウイキギョウセイジムクミアイ</t>
    </rPh>
    <rPh sb="16" eb="18">
      <t>キョウソウ</t>
    </rPh>
    <rPh sb="18" eb="20">
      <t>ニュウサツ</t>
    </rPh>
    <rPh sb="20" eb="22">
      <t>サンカ</t>
    </rPh>
    <rPh sb="22" eb="24">
      <t>シカク</t>
    </rPh>
    <rPh sb="24" eb="26">
      <t>シンサ</t>
    </rPh>
    <rPh sb="26" eb="29">
      <t>シンセイショ</t>
    </rPh>
    <rPh sb="30" eb="32">
      <t>コウジ</t>
    </rPh>
    <phoneticPr fontId="3"/>
  </si>
  <si>
    <t>令和８年度において、八代広域行政事務組合で行われる建設工事に係る競争に参加する資格の審査を申請します。</t>
    <rPh sb="0" eb="2">
      <t>レイワ</t>
    </rPh>
    <rPh sb="3" eb="5">
      <t>ネンド</t>
    </rPh>
    <rPh sb="10" eb="20">
      <t>ヤツシロコウイキギョウセイジムクミアイ</t>
    </rPh>
    <rPh sb="21" eb="22">
      <t>オコナ</t>
    </rPh>
    <rPh sb="25" eb="27">
      <t>ケンセツ</t>
    </rPh>
    <rPh sb="27" eb="29">
      <t>コウジ</t>
    </rPh>
    <rPh sb="30" eb="31">
      <t>カカワ</t>
    </rPh>
    <rPh sb="32" eb="34">
      <t>キョウソウ</t>
    </rPh>
    <rPh sb="35" eb="37">
      <t>サンカ</t>
    </rPh>
    <rPh sb="39" eb="41">
      <t>シカク</t>
    </rPh>
    <rPh sb="42" eb="44">
      <t>シンサ</t>
    </rPh>
    <rPh sb="45" eb="47">
      <t>シンセイ</t>
    </rPh>
    <phoneticPr fontId="3"/>
  </si>
  <si>
    <t>令和８年４月１日から令和９年３月３１日まで</t>
    <rPh sb="0" eb="2">
      <t>レイワ</t>
    </rPh>
    <rPh sb="10" eb="1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</si>
</sst>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Red]0"/>
    <numFmt numFmtId="177" formatCode="[$-411]ggge&quot;年&quot;m&quot;月&quot;d&quot;日&quot;;@"/>
    <numFmt numFmtId="178" formatCode="0_ "/>
    <numFmt numFmtId="179" formatCode="[$-411]ge\.m\.d;@"/>
    <numFmt numFmtId="180" formatCode="#,###"/>
    <numFmt numFmtId="181" formatCode="000"/>
    <numFmt numFmtId="182" formatCode="0000"/>
    <numFmt numFmtId="183" formatCode="00"/>
    <numFmt numFmtId="184" formatCode="0_);[Red]\(0\)"/>
  </numFmts>
  <fonts count="12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8"/>
      <name val="ＭＳ Ｐ明朝"/>
      <family val="1"/>
      <charset val="128"/>
    </font>
    <font>
      <i/>
      <sz val="11"/>
      <name val="ＭＳ Ｐ明朝"/>
      <family val="1"/>
      <charset val="128"/>
    </font>
    <font>
      <i/>
      <sz val="10"/>
      <name val="ＭＳ Ｐ明朝"/>
      <family val="1"/>
      <charset val="128"/>
    </font>
    <font>
      <b/>
      <sz val="12"/>
      <name val="ＭＳ Ｐゴシック"/>
      <family val="3"/>
      <charset val="128"/>
    </font>
    <font>
      <u/>
      <sz val="11"/>
      <color indexed="12"/>
      <name val="ＭＳ Ｐゴシック"/>
      <family val="3"/>
      <charset val="128"/>
    </font>
    <font>
      <u/>
      <sz val="11"/>
      <name val="ＭＳ Ｐ明朝"/>
      <family val="1"/>
      <charset val="128"/>
    </font>
    <font>
      <b/>
      <i/>
      <sz val="14"/>
      <name val="ＭＳ Ｐゴシック"/>
      <family val="3"/>
      <charset val="128"/>
    </font>
    <font>
      <sz val="9"/>
      <name val="ＭＳ Ｐゴシック"/>
      <family val="3"/>
      <charset val="128"/>
    </font>
    <font>
      <sz val="10"/>
      <name val="ＭＳ Ｐゴシック"/>
      <family val="3"/>
      <charset val="128"/>
    </font>
    <font>
      <b/>
      <u/>
      <sz val="11"/>
      <name val="ＭＳ Ｐ明朝"/>
      <family val="1"/>
      <charset val="128"/>
    </font>
    <font>
      <b/>
      <u/>
      <sz val="8"/>
      <name val="ＭＳ Ｐ明朝"/>
      <family val="1"/>
      <charset val="128"/>
    </font>
    <font>
      <b/>
      <sz val="12"/>
      <name val="ＭＳ Ｐ明朝"/>
      <family val="1"/>
      <charset val="128"/>
    </font>
    <font>
      <b/>
      <sz val="11"/>
      <name val="ＭＳ Ｐ明朝"/>
      <family val="1"/>
      <charset val="128"/>
    </font>
    <font>
      <sz val="16"/>
      <name val="ＭＳ Ｐ明朝"/>
      <family val="1"/>
      <charset val="128"/>
    </font>
    <font>
      <sz val="11"/>
      <color indexed="9"/>
      <name val="ＭＳ Ｐ明朝"/>
      <family val="1"/>
      <charset val="128"/>
    </font>
    <font>
      <b/>
      <sz val="13"/>
      <name val="ＭＳ Ｐゴシック"/>
      <family val="3"/>
      <charset val="128"/>
    </font>
    <font>
      <vertAlign val="superscript"/>
      <sz val="10"/>
      <name val="ＭＳ Ｐ明朝"/>
      <family val="1"/>
      <charset val="128"/>
    </font>
    <font>
      <sz val="24"/>
      <name val="ＭＳ Ｐゴシック"/>
      <family val="3"/>
      <charset val="128"/>
    </font>
    <font>
      <u/>
      <sz val="10"/>
      <name val="ＭＳ Ｐ明朝"/>
      <family val="1"/>
      <charset val="128"/>
    </font>
    <font>
      <b/>
      <sz val="11"/>
      <name val="ＭＳ Ｐゴシック"/>
      <family val="3"/>
      <charset val="128"/>
    </font>
    <font>
      <sz val="12"/>
      <name val="ＭＳ 明朝"/>
      <family val="1"/>
      <charset val="128"/>
    </font>
    <font>
      <sz val="20"/>
      <name val="ＭＳ 明朝"/>
      <family val="1"/>
      <charset val="128"/>
    </font>
    <font>
      <b/>
      <sz val="14"/>
      <name val="ＭＳ 明朝"/>
      <family val="1"/>
      <charset val="128"/>
    </font>
    <font>
      <b/>
      <sz val="14"/>
      <color indexed="10"/>
      <name val="ＭＳ Ｐゴシック"/>
      <family val="3"/>
      <charset val="128"/>
    </font>
    <font>
      <b/>
      <sz val="14"/>
      <name val="ＭＳ ゴシック"/>
      <family val="3"/>
      <charset val="128"/>
    </font>
    <font>
      <sz val="10"/>
      <name val="ＭＳ 明朝"/>
      <family val="1"/>
      <charset val="128"/>
    </font>
    <font>
      <sz val="20"/>
      <color indexed="12"/>
      <name val="ＭＳ Ｐゴシック"/>
      <family val="3"/>
      <charset val="128"/>
    </font>
    <font>
      <sz val="11"/>
      <name val="ＭＳ 明朝"/>
      <family val="1"/>
      <charset val="128"/>
    </font>
    <font>
      <b/>
      <u/>
      <sz val="14"/>
      <color indexed="10"/>
      <name val="ＭＳ Ｐゴシック"/>
      <family val="3"/>
      <charset val="128"/>
    </font>
    <font>
      <b/>
      <u/>
      <sz val="11"/>
      <color indexed="10"/>
      <name val="ＭＳ Ｐゴシック"/>
      <family val="3"/>
      <charset val="128"/>
    </font>
    <font>
      <sz val="14"/>
      <name val="ＭＳ Ｐゴシック"/>
      <family val="3"/>
      <charset val="128"/>
    </font>
    <font>
      <sz val="14"/>
      <name val="ＭＳ 明朝"/>
      <family val="1"/>
      <charset val="128"/>
    </font>
    <font>
      <sz val="8"/>
      <name val="ＭＳ Ｐゴシック"/>
      <family val="3"/>
      <charset val="128"/>
    </font>
    <font>
      <sz val="7"/>
      <name val="ＭＳ Ｐゴシック"/>
      <family val="3"/>
      <charset val="128"/>
    </font>
    <font>
      <b/>
      <i/>
      <sz val="9"/>
      <color indexed="56"/>
      <name val="ＭＳ Ｐゴシック"/>
      <family val="3"/>
      <charset val="128"/>
    </font>
    <font>
      <b/>
      <i/>
      <sz val="14"/>
      <color indexed="56"/>
      <name val="ＭＳ Ｐゴシック"/>
      <family val="3"/>
      <charset val="128"/>
    </font>
    <font>
      <b/>
      <i/>
      <sz val="8"/>
      <color indexed="56"/>
      <name val="ＭＳ Ｐゴシック"/>
      <family val="3"/>
      <charset val="128"/>
    </font>
    <font>
      <b/>
      <sz val="11"/>
      <color indexed="10"/>
      <name val="ＭＳ Ｐゴシック"/>
      <family val="3"/>
      <charset val="128"/>
    </font>
    <font>
      <i/>
      <sz val="8"/>
      <color indexed="56"/>
      <name val="ＭＳ Ｐゴシック"/>
      <family val="3"/>
      <charset val="128"/>
    </font>
    <font>
      <i/>
      <sz val="11"/>
      <color indexed="56"/>
      <name val="ＭＳ Ｐゴシック"/>
      <family val="3"/>
      <charset val="128"/>
    </font>
    <font>
      <sz val="18"/>
      <color indexed="10"/>
      <name val="ＭＳ ゴシック"/>
      <family val="3"/>
      <charset val="128"/>
    </font>
    <font>
      <b/>
      <sz val="14"/>
      <color indexed="10"/>
      <name val="ＭＳ Ｐゴシック"/>
      <family val="3"/>
      <charset val="128"/>
    </font>
    <font>
      <i/>
      <sz val="12"/>
      <color indexed="56"/>
      <name val="ＭＳ Ｐゴシック"/>
      <family val="3"/>
      <charset val="128"/>
    </font>
    <font>
      <sz val="12"/>
      <color indexed="56"/>
      <name val="ＭＳ Ｐゴシック"/>
      <family val="3"/>
      <charset val="128"/>
    </font>
    <font>
      <i/>
      <sz val="10"/>
      <color indexed="56"/>
      <name val="ＭＳ Ｐゴシック"/>
      <family val="3"/>
      <charset val="128"/>
    </font>
    <font>
      <sz val="11"/>
      <color indexed="56"/>
      <name val="ＭＳ Ｐゴシック"/>
      <family val="3"/>
      <charset val="128"/>
    </font>
    <font>
      <b/>
      <i/>
      <sz val="12"/>
      <color indexed="56"/>
      <name val="ＭＳ Ｐゴシック"/>
      <family val="3"/>
      <charset val="128"/>
    </font>
    <font>
      <sz val="14"/>
      <name val="ＭＳ Ｐ明朝"/>
      <family val="1"/>
      <charset val="128"/>
    </font>
    <font>
      <sz val="10"/>
      <color indexed="10"/>
      <name val="ＭＳ Ｐゴシック"/>
      <family val="3"/>
      <charset val="128"/>
    </font>
    <font>
      <b/>
      <sz val="10"/>
      <color indexed="10"/>
      <name val="ＭＳ Ｐゴシック"/>
      <family val="3"/>
      <charset val="128"/>
    </font>
    <font>
      <i/>
      <sz val="2"/>
      <color indexed="56"/>
      <name val="ＭＳ Ｐゴシック"/>
      <family val="3"/>
      <charset val="128"/>
    </font>
    <font>
      <sz val="9.5"/>
      <name val="ＭＳ Ｐ明朝"/>
      <family val="1"/>
      <charset val="128"/>
    </font>
    <font>
      <sz val="7.5"/>
      <name val="ＭＳ Ｐゴシック"/>
      <family val="3"/>
      <charset val="128"/>
    </font>
    <font>
      <sz val="11"/>
      <color indexed="8"/>
      <name val="ＭＳ Ｐゴシック"/>
      <family val="3"/>
      <charset val="128"/>
    </font>
    <font>
      <b/>
      <sz val="18"/>
      <color indexed="56"/>
      <name val="ＭＳ Ｐゴシック"/>
      <family val="3"/>
      <charset val="128"/>
    </font>
    <font>
      <sz val="10"/>
      <color indexed="8"/>
      <name val="ＭＳ Ｐゴシック"/>
      <family val="3"/>
      <charset val="128"/>
    </font>
    <font>
      <b/>
      <sz val="16"/>
      <name val="HGPｺﾞｼｯｸM"/>
      <family val="3"/>
      <charset val="128"/>
    </font>
    <font>
      <sz val="1"/>
      <color indexed="8"/>
      <name val="ＭＳ Ｐゴシック"/>
      <family val="3"/>
      <charset val="128"/>
    </font>
    <font>
      <sz val="6"/>
      <color indexed="8"/>
      <name val="ＭＳ Ｐゴシック"/>
      <family val="3"/>
      <charset val="128"/>
    </font>
    <font>
      <sz val="8"/>
      <color indexed="8"/>
      <name val="ＭＳ Ｐゴシック"/>
      <family val="3"/>
      <charset val="128"/>
    </font>
    <font>
      <b/>
      <u/>
      <sz val="10"/>
      <color indexed="10"/>
      <name val="ＭＳ Ｐゴシック"/>
      <family val="3"/>
      <charset val="128"/>
    </font>
    <font>
      <sz val="10"/>
      <color indexed="9"/>
      <name val="ＭＳ Ｐゴシック"/>
      <family val="3"/>
      <charset val="128"/>
    </font>
    <font>
      <b/>
      <sz val="8"/>
      <name val="ＭＳ Ｐ明朝"/>
      <family val="1"/>
      <charset val="128"/>
    </font>
    <font>
      <sz val="12"/>
      <color indexed="8"/>
      <name val="ＭＳ Ｐゴシック"/>
      <family val="3"/>
      <charset val="128"/>
    </font>
    <font>
      <b/>
      <sz val="12"/>
      <color indexed="10"/>
      <name val="ＭＳ Ｐゴシック"/>
      <family val="3"/>
      <charset val="128"/>
    </font>
    <font>
      <sz val="11"/>
      <color indexed="10"/>
      <name val="ＭＳ Ｐゴシック"/>
      <family val="3"/>
      <charset val="128"/>
    </font>
    <font>
      <sz val="12"/>
      <color indexed="8"/>
      <name val="ＭＳ 明朝"/>
      <family val="1"/>
      <charset val="128"/>
    </font>
    <font>
      <b/>
      <sz val="10"/>
      <color indexed="8"/>
      <name val="ＭＳ 明朝"/>
      <family val="1"/>
      <charset val="128"/>
    </font>
    <font>
      <sz val="10"/>
      <color indexed="8"/>
      <name val="ＭＳ 明朝"/>
      <family val="1"/>
      <charset val="128"/>
    </font>
    <font>
      <b/>
      <sz val="12"/>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10.5"/>
      <color rgb="FF000000"/>
      <name val="ＭＳ ゴシック"/>
      <family val="3"/>
      <charset val="128"/>
    </font>
    <font>
      <sz val="10.5"/>
      <color theme="1"/>
      <name val="Century"/>
      <family val="1"/>
    </font>
    <font>
      <b/>
      <sz val="11"/>
      <color rgb="FFFF0000"/>
      <name val="ＭＳ Ｐゴシック"/>
      <family val="3"/>
      <charset val="128"/>
      <scheme val="minor"/>
    </font>
    <font>
      <sz val="11"/>
      <name val="ＭＳ Ｐゴシック"/>
      <family val="3"/>
      <charset val="128"/>
      <scheme val="minor"/>
    </font>
    <font>
      <b/>
      <sz val="12"/>
      <color rgb="FFFF0000"/>
      <name val="ＭＳ Ｐゴシック"/>
      <family val="3"/>
      <charset val="128"/>
      <scheme val="minor"/>
    </font>
    <font>
      <sz val="12"/>
      <color theme="1"/>
      <name val="ＭＳ 明朝"/>
      <family val="1"/>
      <charset val="128"/>
    </font>
    <font>
      <sz val="11"/>
      <color theme="1"/>
      <name val="ＭＳ 明朝"/>
      <family val="1"/>
      <charset val="128"/>
    </font>
    <font>
      <sz val="20"/>
      <color theme="1"/>
      <name val="ＭＳ 明朝"/>
      <family val="1"/>
      <charset val="128"/>
    </font>
    <font>
      <b/>
      <sz val="12"/>
      <color theme="1"/>
      <name val="ＭＳ 明朝"/>
      <family val="1"/>
      <charset val="128"/>
    </font>
    <font>
      <sz val="10"/>
      <color theme="1"/>
      <name val="ＭＳ 明朝"/>
      <family val="1"/>
      <charset val="128"/>
    </font>
    <font>
      <sz val="12"/>
      <color theme="1"/>
      <name val="ＭＳ ゴシック"/>
      <family val="3"/>
      <charset val="128"/>
    </font>
    <font>
      <b/>
      <u/>
      <sz val="12"/>
      <color rgb="FFFF0000"/>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sz val="22"/>
      <color theme="0"/>
      <name val="HG丸ｺﾞｼｯｸM-PRO"/>
      <family val="3"/>
      <charset val="128"/>
    </font>
    <font>
      <sz val="9"/>
      <color theme="1"/>
      <name val="ＭＳ Ｐゴシック"/>
      <family val="3"/>
      <charset val="128"/>
      <scheme val="minor"/>
    </font>
    <font>
      <sz val="10.5"/>
      <color theme="1"/>
      <name val="ＭＳ ゴシック"/>
      <family val="3"/>
      <charset val="128"/>
    </font>
    <font>
      <b/>
      <sz val="12"/>
      <color rgb="FF000000"/>
      <name val="ＭＳ ゴシック"/>
      <family val="3"/>
      <charset val="128"/>
    </font>
    <font>
      <sz val="12"/>
      <color rgb="FF0000FF"/>
      <name val="ＭＳ 明朝"/>
      <family val="1"/>
      <charset val="128"/>
    </font>
    <font>
      <sz val="14"/>
      <color theme="1"/>
      <name val="ＭＳ Ｐゴシック"/>
      <family val="3"/>
      <charset val="128"/>
      <scheme val="minor"/>
    </font>
    <font>
      <sz val="14"/>
      <color rgb="FFFF0000"/>
      <name val="ＭＳ Ｐゴシック"/>
      <family val="3"/>
      <charset val="128"/>
      <scheme val="minor"/>
    </font>
    <font>
      <sz val="9"/>
      <color theme="0"/>
      <name val="ＭＳ Ｐゴシック"/>
      <family val="3"/>
      <charset val="128"/>
      <scheme val="minor"/>
    </font>
    <font>
      <sz val="10"/>
      <color rgb="FFFF0000"/>
      <name val="ＭＳ Ｐゴシック"/>
      <family val="3"/>
      <charset val="128"/>
      <scheme val="minor"/>
    </font>
    <font>
      <b/>
      <sz val="16"/>
      <color theme="1"/>
      <name val="ＭＳ Ｐゴシック"/>
      <family val="3"/>
      <charset val="128"/>
      <scheme val="minor"/>
    </font>
    <font>
      <b/>
      <sz val="16"/>
      <color theme="0" tint="-0.499984740745262"/>
      <name val="ＭＳ Ｐゴシック"/>
      <family val="3"/>
      <charset val="128"/>
      <scheme val="minor"/>
    </font>
    <font>
      <b/>
      <sz val="16"/>
      <color rgb="FFFF0000"/>
      <name val="ＭＳ Ｐゴシック"/>
      <family val="3"/>
      <charset val="128"/>
      <scheme val="minor"/>
    </font>
    <font>
      <b/>
      <sz val="16"/>
      <color rgb="FF0000FF"/>
      <name val="ＭＳ Ｐゴシック"/>
      <family val="3"/>
      <charset val="128"/>
      <scheme val="minor"/>
    </font>
    <font>
      <b/>
      <sz val="12"/>
      <name val="ＭＳ 明朝"/>
      <family val="1"/>
      <charset val="128"/>
    </font>
    <font>
      <sz val="14"/>
      <color rgb="FFFF0000"/>
      <name val="ＭＳ 明朝"/>
      <family val="1"/>
      <charset val="128"/>
    </font>
    <font>
      <sz val="10"/>
      <color rgb="FFFF0000"/>
      <name val="ＭＳ 明朝"/>
      <family val="1"/>
      <charset val="128"/>
    </font>
    <font>
      <b/>
      <sz val="14"/>
      <color indexed="10"/>
      <name val="ＭＳ ゴシック"/>
      <family val="3"/>
      <charset val="128"/>
    </font>
    <font>
      <b/>
      <sz val="12"/>
      <color indexed="10"/>
      <name val="ＭＳ ゴシック"/>
      <family val="3"/>
      <charset val="128"/>
    </font>
    <font>
      <sz val="11"/>
      <name val="ＭＳ ゴシック"/>
      <family val="3"/>
      <charset val="128"/>
    </font>
    <font>
      <b/>
      <sz val="11"/>
      <name val="ＭＳ ゴシック"/>
      <family val="3"/>
      <charset val="128"/>
    </font>
    <font>
      <b/>
      <sz val="11"/>
      <color indexed="10"/>
      <name val="ＭＳ ゴシック"/>
      <family val="3"/>
      <charset val="128"/>
    </font>
    <font>
      <sz val="12"/>
      <name val="ＭＳ ゴシック"/>
      <family val="3"/>
      <charset val="128"/>
    </font>
    <font>
      <sz val="11"/>
      <color indexed="10"/>
      <name val="ＭＳ ゴシック"/>
      <family val="3"/>
      <charset val="128"/>
    </font>
    <font>
      <b/>
      <sz val="11"/>
      <color rgb="FFFF0000"/>
      <name val="ＭＳ Ｐゴシック"/>
      <family val="3"/>
      <charset val="128"/>
    </font>
    <font>
      <b/>
      <sz val="11"/>
      <color theme="1"/>
      <name val="ＭＳ Ｐゴシック"/>
      <family val="3"/>
      <charset val="128"/>
    </font>
    <font>
      <b/>
      <u/>
      <sz val="11"/>
      <color rgb="FFFF0000"/>
      <name val="ＭＳ Ｐゴシック"/>
      <family val="3"/>
      <charset val="128"/>
    </font>
  </fonts>
  <fills count="13">
    <fill>
      <patternFill patternType="none"/>
    </fill>
    <fill>
      <patternFill patternType="gray125"/>
    </fill>
    <fill>
      <patternFill patternType="gray0625"/>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CFF99"/>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59999389629810485"/>
        <bgColor indexed="64"/>
      </patternFill>
    </fill>
  </fills>
  <borders count="103">
    <border>
      <left/>
      <right/>
      <top/>
      <bottom/>
      <diagonal/>
    </border>
    <border>
      <left/>
      <right/>
      <top style="dashed">
        <color indexed="22"/>
      </top>
      <bottom/>
      <diagonal/>
    </border>
    <border>
      <left/>
      <right/>
      <top/>
      <bottom style="double">
        <color indexed="64"/>
      </bottom>
      <diagonal/>
    </border>
    <border>
      <left style="thin">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dotted">
        <color indexed="64"/>
      </left>
      <right/>
      <top/>
      <bottom style="dotted">
        <color indexed="64"/>
      </bottom>
      <diagonal/>
    </border>
    <border>
      <left/>
      <right/>
      <top style="hair">
        <color indexed="64"/>
      </top>
      <bottom style="hair">
        <color indexed="64"/>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dotted">
        <color indexed="64"/>
      </bottom>
      <diagonal/>
    </border>
    <border>
      <left style="dotted">
        <color indexed="64"/>
      </left>
      <right/>
      <top/>
      <bottom/>
      <diagonal/>
    </border>
    <border>
      <left/>
      <right/>
      <top style="dotted">
        <color indexed="64"/>
      </top>
      <bottom/>
      <diagonal/>
    </border>
    <border>
      <left/>
      <right style="medium">
        <color indexed="64"/>
      </right>
      <top/>
      <bottom/>
      <diagonal/>
    </border>
    <border>
      <left/>
      <right style="dotted">
        <color indexed="64"/>
      </right>
      <top/>
      <bottom style="dotted">
        <color indexed="64"/>
      </bottom>
      <diagonal/>
    </border>
    <border>
      <left/>
      <right style="dotted">
        <color indexed="64"/>
      </right>
      <top style="dotted">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hair">
        <color indexed="64"/>
      </left>
      <right/>
      <top style="hair">
        <color indexed="64"/>
      </top>
      <bottom/>
      <diagonal/>
    </border>
    <border>
      <left/>
      <right/>
      <top style="hair">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DotDot">
        <color auto="1"/>
      </left>
      <right style="dashDotDot">
        <color auto="1"/>
      </right>
      <top style="dashDotDot">
        <color auto="1"/>
      </top>
      <bottom/>
      <diagonal/>
    </border>
    <border>
      <left style="dashDotDot">
        <color auto="1"/>
      </left>
      <right style="dashDotDot">
        <color auto="1"/>
      </right>
      <top/>
      <bottom/>
      <diagonal/>
    </border>
    <border>
      <left style="dashDotDot">
        <color auto="1"/>
      </left>
      <right style="dashDotDot">
        <color auto="1"/>
      </right>
      <top/>
      <bottom style="dashDotDot">
        <color auto="1"/>
      </bottom>
      <diagonal/>
    </border>
    <border>
      <left style="slantDashDot">
        <color indexed="64"/>
      </left>
      <right style="slantDashDot">
        <color indexed="64"/>
      </right>
      <top style="slantDashDot">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slantDashDot">
        <color indexed="64"/>
      </bottom>
      <diagonal/>
    </border>
    <border>
      <left style="dashed">
        <color auto="1"/>
      </left>
      <right style="dashed">
        <color auto="1"/>
      </right>
      <top style="dashed">
        <color auto="1"/>
      </top>
      <bottom/>
      <diagonal/>
    </border>
    <border>
      <left style="dashed">
        <color auto="1"/>
      </left>
      <right style="dashed">
        <color auto="1"/>
      </right>
      <top/>
      <bottom/>
      <diagonal/>
    </border>
    <border>
      <left style="dashed">
        <color auto="1"/>
      </left>
      <right style="dashed">
        <color auto="1"/>
      </right>
      <top/>
      <bottom style="dashed">
        <color auto="1"/>
      </bottom>
      <diagonal/>
    </border>
  </borders>
  <cellStyleXfs count="9">
    <xf numFmtId="0" fontId="0" fillId="0" borderId="0">
      <alignment vertical="center"/>
    </xf>
    <xf numFmtId="0" fontId="13"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79" fillId="0" borderId="0" applyFont="0" applyFill="0" applyBorder="0" applyAlignment="0" applyProtection="0">
      <alignment vertical="center"/>
    </xf>
    <xf numFmtId="0" fontId="2" fillId="0" borderId="0"/>
    <xf numFmtId="0" fontId="79" fillId="0" borderId="0">
      <alignment vertical="center"/>
    </xf>
    <xf numFmtId="0" fontId="79" fillId="0" borderId="0">
      <alignment vertical="center"/>
    </xf>
    <xf numFmtId="0" fontId="2" fillId="0" borderId="0">
      <alignment vertical="center"/>
    </xf>
    <xf numFmtId="0" fontId="2" fillId="0" borderId="0">
      <alignment vertical="center"/>
    </xf>
  </cellStyleXfs>
  <cellXfs count="728">
    <xf numFmtId="0" fontId="0" fillId="0" borderId="0" xfId="0">
      <alignment vertical="center"/>
    </xf>
    <xf numFmtId="0" fontId="0" fillId="0" borderId="0" xfId="0" applyAlignment="1">
      <alignment horizontal="center" vertical="center"/>
    </xf>
    <xf numFmtId="0" fontId="7" fillId="0" borderId="0" xfId="0" applyFont="1" applyAlignment="1">
      <alignment horizontal="left" vertical="center"/>
    </xf>
    <xf numFmtId="49" fontId="7" fillId="0" borderId="0" xfId="0" applyNumberFormat="1" applyFont="1" applyAlignment="1">
      <alignment horizontal="left" vertical="center"/>
    </xf>
    <xf numFmtId="0" fontId="10" fillId="0" borderId="0" xfId="0" applyFont="1" applyAlignment="1">
      <alignment horizontal="left" vertical="center"/>
    </xf>
    <xf numFmtId="0" fontId="7" fillId="0" borderId="0" xfId="0" applyFont="1" applyAlignment="1">
      <alignment horizontal="center" vertical="center"/>
    </xf>
    <xf numFmtId="0" fontId="11" fillId="0" borderId="0" xfId="0" applyFont="1" applyAlignment="1">
      <alignment horizontal="distributed" vertical="center" shrinkToFit="1"/>
    </xf>
    <xf numFmtId="49" fontId="14" fillId="0" borderId="0" xfId="0" applyNumberFormat="1" applyFont="1" applyAlignment="1">
      <alignment horizontal="left" vertical="center"/>
    </xf>
    <xf numFmtId="49" fontId="11" fillId="0" borderId="0" xfId="0" applyNumberFormat="1" applyFont="1" applyAlignment="1">
      <alignment horizontal="left" vertical="center"/>
    </xf>
    <xf numFmtId="49" fontId="8" fillId="0" borderId="0" xfId="0" applyNumberFormat="1" applyFont="1" applyAlignment="1">
      <alignment horizontal="left" vertical="center" indent="1"/>
    </xf>
    <xf numFmtId="0" fontId="17" fillId="0" borderId="0" xfId="0" applyFont="1" applyAlignment="1">
      <alignment horizontal="left" vertical="center" wrapText="1" indent="1"/>
    </xf>
    <xf numFmtId="0" fontId="8" fillId="0" borderId="0" xfId="0" applyFont="1" applyAlignment="1">
      <alignment horizontal="left" vertical="center"/>
    </xf>
    <xf numFmtId="176" fontId="8" fillId="0" borderId="0" xfId="0" applyNumberFormat="1" applyFont="1" applyAlignment="1">
      <alignment horizontal="left" vertical="center"/>
    </xf>
    <xf numFmtId="49" fontId="18" fillId="0" borderId="0" xfId="0" applyNumberFormat="1" applyFont="1" applyAlignment="1">
      <alignment horizontal="left" vertical="center"/>
    </xf>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wrapText="1" indent="1"/>
    </xf>
    <xf numFmtId="0" fontId="20" fillId="0" borderId="0" xfId="0" applyFont="1" applyAlignment="1">
      <alignment horizontal="left" vertical="center"/>
    </xf>
    <xf numFmtId="0" fontId="23" fillId="0" borderId="0" xfId="0" applyFont="1" applyAlignment="1">
      <alignment horizontal="left" vertical="center"/>
    </xf>
    <xf numFmtId="49" fontId="2" fillId="0" borderId="0" xfId="2" applyNumberFormat="1" applyFont="1" applyBorder="1" applyAlignment="1">
      <alignment horizontal="center" vertical="center" shrinkToFit="1"/>
    </xf>
    <xf numFmtId="49" fontId="9" fillId="0" borderId="0" xfId="0" applyNumberFormat="1" applyFont="1" applyAlignment="1">
      <alignment horizontal="distributed" vertical="center"/>
    </xf>
    <xf numFmtId="0" fontId="2" fillId="0" borderId="0" xfId="0" applyFont="1" applyAlignment="1">
      <alignment horizontal="center" vertical="center" shrinkToFit="1"/>
    </xf>
    <xf numFmtId="49" fontId="18" fillId="0" borderId="0" xfId="0" applyNumberFormat="1" applyFont="1" applyAlignment="1">
      <alignment horizontal="left" vertical="center" indent="2"/>
    </xf>
    <xf numFmtId="177" fontId="12" fillId="0" borderId="0" xfId="0" applyNumberFormat="1" applyFont="1" applyAlignment="1">
      <alignment horizontal="center" vertical="center" shrinkToFit="1"/>
    </xf>
    <xf numFmtId="177" fontId="9" fillId="0" borderId="0" xfId="0" applyNumberFormat="1" applyFont="1" applyAlignment="1">
      <alignment horizontal="right" vertical="center"/>
    </xf>
    <xf numFmtId="0" fontId="9" fillId="0" borderId="0" xfId="0" applyFont="1" applyAlignment="1">
      <alignment horizontal="left" vertical="center" indent="1"/>
    </xf>
    <xf numFmtId="177" fontId="7" fillId="0" borderId="0" xfId="0" applyNumberFormat="1" applyFont="1" applyAlignment="1">
      <alignment horizontal="center" vertical="center"/>
    </xf>
    <xf numFmtId="0" fontId="21" fillId="0" borderId="0" xfId="0" applyFont="1" applyAlignment="1">
      <alignment horizontal="distributed" wrapText="1"/>
    </xf>
    <xf numFmtId="177" fontId="12" fillId="0" borderId="0" xfId="0" applyNumberFormat="1" applyFont="1" applyAlignment="1">
      <alignment horizontal="center" shrinkToFit="1"/>
    </xf>
    <xf numFmtId="177" fontId="12" fillId="0" borderId="2" xfId="0" applyNumberFormat="1" applyFont="1" applyBorder="1" applyAlignment="1">
      <alignment horizontal="left" indent="2" shrinkToFit="1"/>
    </xf>
    <xf numFmtId="177" fontId="7" fillId="0" borderId="2" xfId="0" applyNumberFormat="1" applyFont="1" applyBorder="1" applyAlignment="1">
      <alignment horizontal="center" vertical="center"/>
    </xf>
    <xf numFmtId="177" fontId="9" fillId="0" borderId="0" xfId="0" applyNumberFormat="1" applyFont="1" applyAlignment="1">
      <alignment horizontal="right" vertical="center" indent="1"/>
    </xf>
    <xf numFmtId="0" fontId="4" fillId="0" borderId="0" xfId="0" applyFont="1" applyAlignment="1">
      <alignment horizontal="right" vertical="center" shrinkToFit="1"/>
    </xf>
    <xf numFmtId="0" fontId="15" fillId="0" borderId="0" xfId="0" applyFont="1" applyAlignment="1">
      <alignment horizontal="center" vertical="center" shrinkToFit="1"/>
    </xf>
    <xf numFmtId="177" fontId="24" fillId="0" borderId="0" xfId="0" applyNumberFormat="1" applyFont="1" applyAlignment="1">
      <alignment horizontal="left" indent="1" shrinkToFit="1"/>
    </xf>
    <xf numFmtId="177" fontId="9" fillId="0" borderId="0" xfId="0" applyNumberFormat="1" applyFont="1" applyAlignment="1">
      <alignment horizontal="left" vertical="center"/>
    </xf>
    <xf numFmtId="0" fontId="12" fillId="0" borderId="3" xfId="0" applyFont="1" applyBorder="1" applyAlignment="1">
      <alignment horizontal="center" vertical="center" shrinkToFit="1"/>
    </xf>
    <xf numFmtId="0" fontId="4" fillId="0" borderId="3" xfId="0" applyFont="1" applyBorder="1" applyAlignment="1">
      <alignment horizontal="left" vertical="center" shrinkToFit="1"/>
    </xf>
    <xf numFmtId="0" fontId="8" fillId="0" borderId="0" xfId="0" applyFont="1" applyAlignment="1">
      <alignment horizontal="distributed" vertical="center" shrinkToFit="1"/>
    </xf>
    <xf numFmtId="177" fontId="24" fillId="0" borderId="2" xfId="0" applyNumberFormat="1" applyFont="1" applyBorder="1" applyAlignment="1">
      <alignment horizontal="left" indent="2" shrinkToFit="1"/>
    </xf>
    <xf numFmtId="0" fontId="8" fillId="0" borderId="4" xfId="0" applyFont="1" applyBorder="1" applyAlignment="1">
      <alignment horizontal="left" vertical="center"/>
    </xf>
    <xf numFmtId="0" fontId="7" fillId="0" borderId="4" xfId="0" applyFont="1" applyBorder="1" applyAlignment="1">
      <alignment horizontal="left" vertical="center"/>
    </xf>
    <xf numFmtId="0" fontId="29" fillId="0" borderId="0" xfId="0" applyFont="1" applyAlignment="1">
      <alignment horizontal="left"/>
    </xf>
    <xf numFmtId="0" fontId="29" fillId="0" borderId="0" xfId="0" applyFont="1" applyAlignment="1"/>
    <xf numFmtId="0" fontId="29" fillId="0" borderId="0" xfId="0" applyFont="1" applyAlignment="1">
      <alignment horizontal="right"/>
    </xf>
    <xf numFmtId="0" fontId="29" fillId="0" borderId="0" xfId="0" applyFont="1" applyAlignment="1">
      <alignment horizontal="distributed"/>
    </xf>
    <xf numFmtId="0" fontId="29" fillId="0" borderId="0" xfId="0" applyFont="1" applyAlignment="1">
      <alignment horizontal="distributed" wrapText="1"/>
    </xf>
    <xf numFmtId="0" fontId="29" fillId="0" borderId="0" xfId="0" applyFont="1" applyAlignment="1">
      <alignment horizontal="left" wrapText="1"/>
    </xf>
    <xf numFmtId="0" fontId="29" fillId="0" borderId="0" xfId="0" applyFont="1" applyAlignment="1">
      <alignment horizontal="left" indent="1"/>
    </xf>
    <xf numFmtId="0" fontId="29" fillId="0" borderId="5" xfId="0" applyFont="1" applyBorder="1" applyAlignment="1">
      <alignment horizontal="left"/>
    </xf>
    <xf numFmtId="178" fontId="31" fillId="0" borderId="0" xfId="0" applyNumberFormat="1" applyFont="1" applyAlignment="1">
      <alignment horizontal="left" indent="1" shrinkToFit="1"/>
    </xf>
    <xf numFmtId="178" fontId="31" fillId="0" borderId="0" xfId="0" applyNumberFormat="1" applyFont="1" applyAlignment="1">
      <alignment horizontal="left" shrinkToFit="1"/>
    </xf>
    <xf numFmtId="178" fontId="33" fillId="0" borderId="6" xfId="0" applyNumberFormat="1" applyFont="1" applyBorder="1" applyAlignment="1">
      <alignment horizontal="left" indent="1" shrinkToFit="1"/>
    </xf>
    <xf numFmtId="178" fontId="33" fillId="0" borderId="6" xfId="0" applyNumberFormat="1" applyFont="1" applyBorder="1" applyAlignment="1">
      <alignment horizontal="left" shrinkToFit="1"/>
    </xf>
    <xf numFmtId="0" fontId="6" fillId="0" borderId="0" xfId="0" applyFont="1" applyAlignment="1">
      <alignment horizontal="center" vertical="center" wrapText="1"/>
    </xf>
    <xf numFmtId="0" fontId="8" fillId="0" borderId="0" xfId="0" applyFont="1" applyAlignment="1">
      <alignment horizontal="center" vertical="center"/>
    </xf>
    <xf numFmtId="0" fontId="26" fillId="0" borderId="0" xfId="0" applyFont="1" applyAlignment="1">
      <alignment horizontal="center"/>
    </xf>
    <xf numFmtId="0" fontId="6" fillId="0" borderId="7" xfId="0" applyFont="1" applyBorder="1" applyAlignment="1">
      <alignment horizontal="center" vertical="center" wrapText="1"/>
    </xf>
    <xf numFmtId="0" fontId="36" fillId="0" borderId="0" xfId="0" applyFont="1" applyAlignment="1">
      <alignment horizontal="right"/>
    </xf>
    <xf numFmtId="178" fontId="33" fillId="0" borderId="8" xfId="0" applyNumberFormat="1" applyFont="1" applyBorder="1" applyAlignment="1">
      <alignment horizontal="left" indent="1" shrinkToFit="1"/>
    </xf>
    <xf numFmtId="178" fontId="33" fillId="0" borderId="8" xfId="0" applyNumberFormat="1" applyFont="1" applyBorder="1" applyAlignment="1">
      <alignment horizontal="left" shrinkToFit="1"/>
    </xf>
    <xf numFmtId="0" fontId="0" fillId="0" borderId="0" xfId="0" applyAlignment="1">
      <alignment horizontal="left" vertical="center"/>
    </xf>
    <xf numFmtId="49" fontId="29" fillId="0" borderId="0" xfId="0" applyNumberFormat="1" applyFont="1" applyAlignment="1">
      <alignment horizontal="left"/>
    </xf>
    <xf numFmtId="179" fontId="0" fillId="0" borderId="0" xfId="0" applyNumberFormat="1" applyAlignment="1">
      <alignment horizontal="left" vertical="center" indent="1"/>
    </xf>
    <xf numFmtId="0" fontId="0" fillId="0" borderId="0" xfId="0" applyAlignment="1">
      <alignment horizontal="left" vertical="center" indent="1"/>
    </xf>
    <xf numFmtId="180" fontId="33" fillId="0" borderId="6" xfId="0" applyNumberFormat="1" applyFont="1" applyBorder="1" applyAlignment="1">
      <alignment horizontal="left" indent="1" shrinkToFit="1"/>
    </xf>
    <xf numFmtId="180" fontId="33" fillId="0" borderId="6" xfId="0" applyNumberFormat="1" applyFont="1" applyBorder="1" applyAlignment="1">
      <alignment horizontal="left" shrinkToFit="1"/>
    </xf>
    <xf numFmtId="0" fontId="8" fillId="0" borderId="0" xfId="0" applyFont="1" applyAlignment="1">
      <alignment horizontal="left" vertical="center" shrinkToFit="1"/>
    </xf>
    <xf numFmtId="0" fontId="12" fillId="0" borderId="0" xfId="0" applyFont="1" applyAlignment="1">
      <alignment horizontal="center" vertical="center" shrinkToFit="1"/>
    </xf>
    <xf numFmtId="0" fontId="9" fillId="0" borderId="9" xfId="0" applyFont="1" applyBorder="1" applyAlignment="1">
      <alignment horizontal="center" vertical="center" shrinkToFit="1"/>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8" fillId="0" borderId="0" xfId="0" quotePrefix="1" applyNumberFormat="1" applyFont="1" applyAlignment="1">
      <alignment horizontal="center" vertical="center"/>
    </xf>
    <xf numFmtId="49" fontId="11" fillId="0" borderId="0" xfId="0" applyNumberFormat="1" applyFont="1" applyAlignment="1">
      <alignment horizontal="center" vertical="center"/>
    </xf>
    <xf numFmtId="0" fontId="41" fillId="0" borderId="0" xfId="4" applyFont="1" applyAlignment="1">
      <alignment horizontal="center" vertical="center" shrinkToFit="1"/>
    </xf>
    <xf numFmtId="0" fontId="16" fillId="0" borderId="0" xfId="4" applyFont="1" applyAlignment="1">
      <alignment horizontal="center" vertical="center" shrinkToFit="1"/>
    </xf>
    <xf numFmtId="0" fontId="0" fillId="0" borderId="0" xfId="4" applyFont="1" applyAlignment="1">
      <alignment wrapText="1"/>
    </xf>
    <xf numFmtId="0" fontId="0" fillId="0" borderId="0" xfId="4" applyFont="1"/>
    <xf numFmtId="0" fontId="0" fillId="0" borderId="0" xfId="4" applyFont="1" applyAlignment="1">
      <alignment vertical="top" wrapText="1"/>
    </xf>
    <xf numFmtId="0" fontId="42" fillId="0" borderId="0" xfId="4" applyFont="1" applyAlignment="1">
      <alignment vertical="top"/>
    </xf>
    <xf numFmtId="0" fontId="41" fillId="0" borderId="0" xfId="4" applyFont="1" applyAlignment="1">
      <alignment horizontal="left" wrapText="1"/>
    </xf>
    <xf numFmtId="0" fontId="0" fillId="0" borderId="0" xfId="4" applyFont="1" applyAlignment="1">
      <alignment horizontal="left" shrinkToFit="1"/>
    </xf>
    <xf numFmtId="0" fontId="41" fillId="0" borderId="0" xfId="4" applyFont="1" applyAlignment="1">
      <alignment vertical="center"/>
    </xf>
    <xf numFmtId="0" fontId="0" fillId="0" borderId="0" xfId="4" applyFont="1" applyAlignment="1">
      <alignment vertical="center"/>
    </xf>
    <xf numFmtId="0" fontId="0" fillId="0" borderId="0" xfId="4" applyFont="1" applyAlignment="1">
      <alignment horizontal="center"/>
    </xf>
    <xf numFmtId="0" fontId="5" fillId="0" borderId="0" xfId="4" applyFont="1" applyAlignment="1">
      <alignment vertical="center"/>
    </xf>
    <xf numFmtId="0" fontId="2" fillId="0" borderId="0" xfId="4" applyAlignment="1">
      <alignment horizontal="center" shrinkToFit="1"/>
    </xf>
    <xf numFmtId="0" fontId="39" fillId="0" borderId="13" xfId="0" applyFont="1" applyBorder="1" applyAlignment="1" applyProtection="1">
      <alignment horizontal="left" vertical="center" indent="1" shrinkToFit="1"/>
      <protection locked="0"/>
    </xf>
    <xf numFmtId="179" fontId="39" fillId="0" borderId="14" xfId="0" applyNumberFormat="1" applyFont="1" applyBorder="1" applyAlignment="1" applyProtection="1">
      <alignment horizontal="left" vertical="center" indent="1" shrinkToFit="1"/>
      <protection locked="0"/>
    </xf>
    <xf numFmtId="0" fontId="39" fillId="0" borderId="15" xfId="0" applyFont="1" applyBorder="1" applyAlignment="1" applyProtection="1">
      <alignment horizontal="left" vertical="center" indent="1" shrinkToFit="1"/>
      <protection locked="0"/>
    </xf>
    <xf numFmtId="179" fontId="39" fillId="0" borderId="16" xfId="0" applyNumberFormat="1" applyFont="1" applyBorder="1" applyAlignment="1" applyProtection="1">
      <alignment horizontal="left" vertical="center" indent="1" shrinkToFit="1"/>
      <protection locked="0"/>
    </xf>
    <xf numFmtId="0" fontId="39" fillId="0" borderId="17" xfId="0" applyFont="1" applyBorder="1" applyAlignment="1" applyProtection="1">
      <alignment horizontal="left" vertical="center" indent="1" shrinkToFit="1"/>
      <protection locked="0"/>
    </xf>
    <xf numFmtId="179" fontId="39" fillId="0" borderId="18" xfId="0" applyNumberFormat="1" applyFont="1" applyBorder="1" applyAlignment="1" applyProtection="1">
      <alignment horizontal="left" vertical="center" indent="1" shrinkToFit="1"/>
      <protection locked="0"/>
    </xf>
    <xf numFmtId="0" fontId="35" fillId="0" borderId="0" xfId="0" applyFont="1" applyAlignment="1">
      <alignment horizontal="left" vertical="center" wrapText="1"/>
    </xf>
    <xf numFmtId="0" fontId="7" fillId="0" borderId="0" xfId="0" applyFont="1">
      <alignment vertical="center"/>
    </xf>
    <xf numFmtId="0" fontId="7" fillId="0" borderId="0" xfId="0" applyFont="1" applyAlignment="1">
      <alignment vertical="center" shrinkToFit="1"/>
    </xf>
    <xf numFmtId="0" fontId="8" fillId="0" borderId="19" xfId="0" applyFont="1" applyBorder="1" applyAlignment="1">
      <alignment vertical="center" wrapText="1"/>
    </xf>
    <xf numFmtId="0" fontId="7" fillId="0" borderId="20" xfId="0" applyFont="1" applyBorder="1" applyAlignment="1">
      <alignment horizontal="left" vertical="center" indent="1"/>
    </xf>
    <xf numFmtId="0" fontId="7" fillId="0" borderId="21"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0" xfId="0" applyFont="1" applyAlignment="1">
      <alignment horizontal="center" vertical="center" shrinkToFit="1"/>
    </xf>
    <xf numFmtId="0" fontId="56" fillId="0" borderId="0" xfId="0" applyFont="1" applyAlignment="1">
      <alignment horizontal="center" vertical="center"/>
    </xf>
    <xf numFmtId="0" fontId="7" fillId="0" borderId="0" xfId="0" applyFont="1" applyAlignment="1">
      <alignment horizontal="right" vertical="center"/>
    </xf>
    <xf numFmtId="0" fontId="7" fillId="0" borderId="22" xfId="0" applyFont="1" applyBorder="1" applyAlignment="1">
      <alignment vertical="center" wrapText="1"/>
    </xf>
    <xf numFmtId="0" fontId="7" fillId="0" borderId="0" xfId="0" applyFont="1" applyAlignment="1">
      <alignment horizontal="left" vertical="center" indent="1"/>
    </xf>
    <xf numFmtId="0" fontId="8" fillId="0" borderId="23" xfId="0" applyFont="1" applyBorder="1" applyAlignment="1">
      <alignment horizontal="justify" vertical="distributed" wrapText="1"/>
    </xf>
    <xf numFmtId="0" fontId="2" fillId="0" borderId="0" xfId="2" applyNumberFormat="1" applyFont="1" applyBorder="1" applyAlignment="1">
      <alignment horizontal="center" vertical="center" shrinkToFit="1"/>
    </xf>
    <xf numFmtId="0" fontId="7" fillId="0" borderId="0" xfId="0" applyFont="1" applyAlignment="1">
      <alignment vertical="center" wrapText="1"/>
    </xf>
    <xf numFmtId="0" fontId="7" fillId="0" borderId="0" xfId="0" applyFont="1" applyAlignment="1">
      <alignment horizontal="distributed" vertical="center" justifyLastLine="1"/>
    </xf>
    <xf numFmtId="0" fontId="7" fillId="0" borderId="0" xfId="0" applyFont="1" applyAlignment="1">
      <alignment vertical="distributed" wrapText="1"/>
    </xf>
    <xf numFmtId="0" fontId="7" fillId="0" borderId="22" xfId="0" applyFont="1" applyBorder="1">
      <alignment vertical="center"/>
    </xf>
    <xf numFmtId="0" fontId="7" fillId="0" borderId="22" xfId="0" applyFont="1" applyBorder="1" applyAlignment="1" applyProtection="1">
      <alignment vertical="center" shrinkToFit="1"/>
      <protection locked="0"/>
    </xf>
    <xf numFmtId="0" fontId="5" fillId="0" borderId="24" xfId="4" applyFont="1" applyBorder="1" applyAlignment="1" applyProtection="1">
      <alignment horizontal="center" vertical="center" shrinkToFit="1"/>
      <protection locked="0"/>
    </xf>
    <xf numFmtId="0" fontId="16" fillId="0" borderId="24" xfId="4" applyFont="1" applyBorder="1" applyAlignment="1" applyProtection="1">
      <alignment vertical="center" wrapText="1"/>
      <protection locked="0"/>
    </xf>
    <xf numFmtId="57" fontId="16" fillId="0" borderId="24" xfId="4" applyNumberFormat="1" applyFont="1" applyBorder="1" applyAlignment="1" applyProtection="1">
      <alignment horizontal="left" vertical="center" shrinkToFit="1"/>
      <protection locked="0"/>
    </xf>
    <xf numFmtId="0" fontId="41" fillId="0" borderId="24" xfId="4" applyFont="1" applyBorder="1" applyAlignment="1" applyProtection="1">
      <alignment horizontal="left" vertical="center" wrapText="1"/>
      <protection locked="0"/>
    </xf>
    <xf numFmtId="0" fontId="16" fillId="0" borderId="25" xfId="4" applyFont="1" applyBorder="1" applyAlignment="1" applyProtection="1">
      <alignment vertical="center" wrapText="1"/>
      <protection locked="0"/>
    </xf>
    <xf numFmtId="0" fontId="16" fillId="0" borderId="24" xfId="4" applyFont="1" applyBorder="1" applyAlignment="1" applyProtection="1">
      <alignment horizontal="left" vertical="center" shrinkToFit="1"/>
      <protection locked="0"/>
    </xf>
    <xf numFmtId="0" fontId="21" fillId="0" borderId="0" xfId="0" applyFont="1" applyAlignment="1">
      <alignment horizontal="center" vertical="center" shrinkToFit="1"/>
    </xf>
    <xf numFmtId="49" fontId="2" fillId="0" borderId="0" xfId="2" applyNumberFormat="1" applyFont="1" applyFill="1" applyBorder="1" applyAlignment="1">
      <alignment horizontal="center" vertical="center" shrinkToFit="1"/>
    </xf>
    <xf numFmtId="0" fontId="7" fillId="0" borderId="0" xfId="2" applyNumberFormat="1" applyFont="1" applyFill="1" applyBorder="1" applyAlignment="1">
      <alignment horizontal="center" vertical="center" shrinkToFit="1"/>
    </xf>
    <xf numFmtId="0" fontId="2" fillId="0" borderId="0" xfId="2" applyNumberFormat="1" applyFont="1" applyFill="1" applyBorder="1" applyAlignment="1">
      <alignment horizontal="center" vertical="center" shrinkToFit="1"/>
    </xf>
    <xf numFmtId="0" fontId="28" fillId="0" borderId="0" xfId="2" applyNumberFormat="1" applyFont="1" applyFill="1" applyBorder="1" applyAlignment="1">
      <alignment horizontal="center" vertical="center" shrinkToFit="1"/>
    </xf>
    <xf numFmtId="0" fontId="12" fillId="0" borderId="0" xfId="0" applyFont="1" applyAlignment="1">
      <alignment vertical="center" shrinkToFit="1"/>
    </xf>
    <xf numFmtId="49" fontId="10" fillId="0" borderId="22" xfId="0" applyNumberFormat="1" applyFont="1" applyBorder="1" applyAlignment="1">
      <alignment horizontal="left" vertical="center"/>
    </xf>
    <xf numFmtId="0" fontId="10" fillId="0" borderId="22" xfId="0" applyFont="1" applyBorder="1" applyAlignment="1">
      <alignment horizontal="left" vertical="center"/>
    </xf>
    <xf numFmtId="0" fontId="7" fillId="0" borderId="22" xfId="0" applyFont="1" applyBorder="1" applyAlignment="1">
      <alignment horizontal="left" vertical="center"/>
    </xf>
    <xf numFmtId="0" fontId="22" fillId="0" borderId="26"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31" fillId="2" borderId="19" xfId="0" applyFont="1" applyFill="1" applyBorder="1" applyAlignment="1">
      <alignment horizontal="distributed" vertical="center" indent="2"/>
    </xf>
    <xf numFmtId="0" fontId="41" fillId="0" borderId="24" xfId="4" applyFont="1" applyBorder="1" applyAlignment="1" applyProtection="1">
      <alignment horizontal="center" vertical="center" wrapText="1"/>
      <protection locked="0"/>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19" xfId="0" applyFont="1" applyBorder="1">
      <alignment vertical="center"/>
    </xf>
    <xf numFmtId="49" fontId="7" fillId="0" borderId="19" xfId="0" applyNumberFormat="1" applyFont="1" applyBorder="1">
      <alignment vertical="center"/>
    </xf>
    <xf numFmtId="0" fontId="7" fillId="0" borderId="19" xfId="0" applyFont="1" applyBorder="1" applyAlignment="1">
      <alignment vertical="center" shrinkToFit="1"/>
    </xf>
    <xf numFmtId="0" fontId="60" fillId="0" borderId="19" xfId="0" applyFont="1" applyBorder="1" applyAlignment="1">
      <alignment vertical="center" wrapText="1"/>
    </xf>
    <xf numFmtId="0" fontId="7" fillId="0" borderId="0" xfId="0" applyFont="1" applyProtection="1">
      <alignment vertical="center"/>
      <protection locked="0"/>
    </xf>
    <xf numFmtId="0" fontId="82" fillId="0" borderId="0" xfId="6" applyFont="1" applyAlignment="1">
      <alignment horizontal="left" vertical="center"/>
    </xf>
    <xf numFmtId="0" fontId="79" fillId="0" borderId="0" xfId="6">
      <alignment vertical="center"/>
    </xf>
    <xf numFmtId="0" fontId="82" fillId="0" borderId="0" xfId="6" applyFont="1" applyAlignment="1">
      <alignment horizontal="left" vertical="center" wrapText="1"/>
    </xf>
    <xf numFmtId="0" fontId="83" fillId="0" borderId="0" xfId="6" applyFont="1" applyAlignment="1">
      <alignment horizontal="justify" vertical="center"/>
    </xf>
    <xf numFmtId="0" fontId="0" fillId="0" borderId="0" xfId="0" applyAlignment="1">
      <alignment horizontal="right" vertical="center"/>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Border="1" applyAlignment="1" applyProtection="1">
      <alignment vertical="center" shrinkToFit="1"/>
      <protection locked="0"/>
    </xf>
    <xf numFmtId="0" fontId="61" fillId="0" borderId="11" xfId="0" applyFont="1" applyBorder="1" applyAlignment="1" applyProtection="1">
      <alignment vertical="center" wrapText="1" shrinkToFit="1"/>
      <protection locked="0"/>
    </xf>
    <xf numFmtId="0" fontId="61" fillId="0" borderId="19" xfId="0" applyFont="1" applyBorder="1" applyAlignment="1" applyProtection="1">
      <alignment vertical="center" wrapText="1" shrinkToFit="1"/>
      <protection locked="0"/>
    </xf>
    <xf numFmtId="0" fontId="0" fillId="0" borderId="19" xfId="0" applyBorder="1">
      <alignment vertical="center"/>
    </xf>
    <xf numFmtId="0" fontId="0" fillId="0" borderId="19" xfId="0" applyBorder="1" applyAlignment="1">
      <alignment vertical="center" shrinkToFit="1"/>
    </xf>
    <xf numFmtId="0" fontId="79" fillId="0" borderId="0" xfId="5">
      <alignment vertical="center"/>
    </xf>
    <xf numFmtId="0" fontId="79" fillId="3" borderId="3" xfId="5" applyFill="1" applyBorder="1" applyAlignment="1" applyProtection="1">
      <alignment horizontal="left" vertical="center" indent="1"/>
      <protection hidden="1"/>
    </xf>
    <xf numFmtId="0" fontId="79" fillId="3" borderId="0" xfId="5" applyFill="1" applyAlignment="1" applyProtection="1">
      <alignment horizontal="left" vertical="center" indent="1"/>
      <protection hidden="1"/>
    </xf>
    <xf numFmtId="0" fontId="79" fillId="3" borderId="31" xfId="5" applyFill="1" applyBorder="1" applyAlignment="1" applyProtection="1">
      <alignment horizontal="left" vertical="center" indent="1"/>
      <protection hidden="1"/>
    </xf>
    <xf numFmtId="0" fontId="79" fillId="3" borderId="3" xfId="5" applyFill="1" applyBorder="1" applyAlignment="1" applyProtection="1">
      <alignment horizontal="left" vertical="center"/>
      <protection hidden="1"/>
    </xf>
    <xf numFmtId="0" fontId="79" fillId="3" borderId="0" xfId="5" applyFill="1" applyAlignment="1" applyProtection="1">
      <alignment horizontal="left" vertical="center"/>
      <protection hidden="1"/>
    </xf>
    <xf numFmtId="0" fontId="79" fillId="3" borderId="31" xfId="5" applyFill="1" applyBorder="1" applyAlignment="1" applyProtection="1">
      <alignment horizontal="left" vertical="center"/>
      <protection hidden="1"/>
    </xf>
    <xf numFmtId="0" fontId="79" fillId="3" borderId="32" xfId="5" applyFill="1" applyBorder="1" applyAlignment="1" applyProtection="1">
      <alignment horizontal="left" vertical="center"/>
      <protection hidden="1"/>
    </xf>
    <xf numFmtId="0" fontId="79" fillId="3" borderId="22" xfId="5" applyFill="1" applyBorder="1" applyAlignment="1" applyProtection="1">
      <alignment horizontal="center" vertical="center"/>
      <protection hidden="1"/>
    </xf>
    <xf numFmtId="0" fontId="79" fillId="3" borderId="22" xfId="5" applyFill="1" applyBorder="1" applyAlignment="1" applyProtection="1">
      <alignment horizontal="left" vertical="center"/>
      <protection hidden="1"/>
    </xf>
    <xf numFmtId="0" fontId="79" fillId="3" borderId="23" xfId="5" applyFill="1" applyBorder="1" applyAlignment="1" applyProtection="1">
      <alignment horizontal="left" vertical="center"/>
      <protection hidden="1"/>
    </xf>
    <xf numFmtId="0" fontId="79" fillId="0" borderId="0" xfId="5" applyProtection="1">
      <alignment vertical="center"/>
      <protection hidden="1"/>
    </xf>
    <xf numFmtId="0" fontId="65" fillId="0" borderId="0" xfId="5" applyFont="1" applyProtection="1">
      <alignment vertical="center"/>
      <protection hidden="1"/>
    </xf>
    <xf numFmtId="0" fontId="79" fillId="3" borderId="12" xfId="5" applyFill="1" applyBorder="1" applyProtection="1">
      <alignment vertical="center"/>
      <protection hidden="1"/>
    </xf>
    <xf numFmtId="0" fontId="79" fillId="3" borderId="10" xfId="5" applyFill="1" applyBorder="1" applyProtection="1">
      <alignment vertical="center"/>
      <protection hidden="1"/>
    </xf>
    <xf numFmtId="0" fontId="79" fillId="3" borderId="33" xfId="5" applyFill="1" applyBorder="1" applyProtection="1">
      <alignment vertical="center"/>
      <protection hidden="1"/>
    </xf>
    <xf numFmtId="0" fontId="79" fillId="3" borderId="11" xfId="5" applyFill="1" applyBorder="1" applyProtection="1">
      <alignment vertical="center"/>
      <protection hidden="1"/>
    </xf>
    <xf numFmtId="0" fontId="79" fillId="0" borderId="10" xfId="5" applyBorder="1" applyAlignment="1" applyProtection="1">
      <alignment horizontal="center" vertical="center"/>
      <protection hidden="1"/>
    </xf>
    <xf numFmtId="0" fontId="81" fillId="0" borderId="10" xfId="5" applyFont="1" applyBorder="1" applyAlignment="1" applyProtection="1">
      <alignment horizontal="center" vertical="center"/>
      <protection hidden="1"/>
    </xf>
    <xf numFmtId="0" fontId="79" fillId="0" borderId="22" xfId="5" applyBorder="1" applyAlignment="1" applyProtection="1">
      <alignment horizontal="center" vertical="center"/>
      <protection hidden="1"/>
    </xf>
    <xf numFmtId="0" fontId="79" fillId="0" borderId="10" xfId="5" applyBorder="1" applyProtection="1">
      <alignment vertical="center"/>
      <protection hidden="1"/>
    </xf>
    <xf numFmtId="0" fontId="79" fillId="0" borderId="0" xfId="5" applyAlignment="1" applyProtection="1">
      <alignment horizontal="center" vertical="center"/>
      <protection hidden="1"/>
    </xf>
    <xf numFmtId="0" fontId="80" fillId="0" borderId="0" xfId="5" applyFont="1" applyAlignment="1" applyProtection="1">
      <alignment horizontal="center" vertical="center" wrapText="1"/>
      <protection hidden="1"/>
    </xf>
    <xf numFmtId="0" fontId="81" fillId="0" borderId="0" xfId="5" applyFont="1" applyAlignment="1" applyProtection="1">
      <alignment horizontal="center" vertical="center"/>
      <protection hidden="1"/>
    </xf>
    <xf numFmtId="0" fontId="79" fillId="0" borderId="0" xfId="5" applyAlignment="1" applyProtection="1">
      <alignment horizontal="left" vertical="center"/>
      <protection hidden="1"/>
    </xf>
    <xf numFmtId="0" fontId="81" fillId="0" borderId="0" xfId="5" applyFont="1" applyAlignment="1" applyProtection="1">
      <alignment horizontal="center" vertical="center"/>
      <protection locked="0"/>
    </xf>
    <xf numFmtId="0" fontId="79" fillId="3" borderId="20" xfId="5" applyFill="1" applyBorder="1" applyProtection="1">
      <alignment vertical="center"/>
      <protection hidden="1"/>
    </xf>
    <xf numFmtId="0" fontId="79" fillId="0" borderId="12" xfId="5" applyBorder="1" applyProtection="1">
      <alignment vertical="center"/>
      <protection hidden="1"/>
    </xf>
    <xf numFmtId="0" fontId="62" fillId="3" borderId="34" xfId="5" applyFont="1" applyFill="1" applyBorder="1" applyProtection="1">
      <alignment vertical="center"/>
      <protection hidden="1"/>
    </xf>
    <xf numFmtId="0" fontId="79" fillId="3" borderId="10" xfId="5" applyFill="1" applyBorder="1" applyAlignment="1" applyProtection="1">
      <alignment horizontal="center" vertical="center"/>
      <protection hidden="1"/>
    </xf>
    <xf numFmtId="0" fontId="79" fillId="3" borderId="34" xfId="5" applyFill="1" applyBorder="1" applyProtection="1">
      <alignment vertical="center"/>
      <protection hidden="1"/>
    </xf>
    <xf numFmtId="0" fontId="79" fillId="3" borderId="22" xfId="5" applyFill="1" applyBorder="1" applyProtection="1">
      <alignment vertical="center"/>
      <protection hidden="1"/>
    </xf>
    <xf numFmtId="0" fontId="79" fillId="3" borderId="23" xfId="5" applyFill="1" applyBorder="1" applyProtection="1">
      <alignment vertical="center"/>
      <protection hidden="1"/>
    </xf>
    <xf numFmtId="0" fontId="79" fillId="3" borderId="19" xfId="5" applyFill="1" applyBorder="1" applyProtection="1">
      <alignment vertical="center"/>
      <protection hidden="1"/>
    </xf>
    <xf numFmtId="0" fontId="79" fillId="3" borderId="35" xfId="5" applyFill="1" applyBorder="1" applyProtection="1">
      <alignment vertical="center"/>
      <protection hidden="1"/>
    </xf>
    <xf numFmtId="0" fontId="79" fillId="3" borderId="0" xfId="5" applyFill="1" applyProtection="1">
      <alignment vertical="center"/>
      <protection hidden="1"/>
    </xf>
    <xf numFmtId="0" fontId="79" fillId="3" borderId="31" xfId="5" applyFill="1" applyBorder="1" applyProtection="1">
      <alignment vertical="center"/>
      <protection hidden="1"/>
    </xf>
    <xf numFmtId="0" fontId="79" fillId="3" borderId="19" xfId="5" applyFill="1" applyBorder="1" applyAlignment="1" applyProtection="1">
      <alignment vertical="center" shrinkToFit="1"/>
      <protection hidden="1"/>
    </xf>
    <xf numFmtId="0" fontId="79" fillId="0" borderId="12" xfId="5" applyBorder="1" applyAlignment="1" applyProtection="1">
      <alignment horizontal="center" vertical="center"/>
      <protection hidden="1"/>
    </xf>
    <xf numFmtId="38" fontId="79" fillId="0" borderId="22" xfId="3" applyFont="1" applyBorder="1" applyAlignment="1" applyProtection="1">
      <alignment horizontal="center" vertical="center"/>
      <protection hidden="1"/>
    </xf>
    <xf numFmtId="0" fontId="79" fillId="0" borderId="10" xfId="5" applyBorder="1" applyAlignment="1" applyProtection="1">
      <alignment horizontal="left" vertical="center"/>
      <protection hidden="1"/>
    </xf>
    <xf numFmtId="0" fontId="80" fillId="0" borderId="10" xfId="5" applyFont="1" applyBorder="1" applyAlignment="1" applyProtection="1">
      <alignment horizontal="center" vertical="center" textRotation="255"/>
      <protection hidden="1"/>
    </xf>
    <xf numFmtId="0" fontId="79" fillId="0" borderId="22" xfId="5" applyBorder="1" applyProtection="1">
      <alignment vertical="center"/>
      <protection hidden="1"/>
    </xf>
    <xf numFmtId="0" fontId="62" fillId="3" borderId="12" xfId="5" applyFont="1" applyFill="1" applyBorder="1" applyProtection="1">
      <alignment vertical="center"/>
      <protection hidden="1"/>
    </xf>
    <xf numFmtId="0" fontId="79" fillId="0" borderId="0" xfId="5" applyAlignment="1" applyProtection="1">
      <alignment horizontal="center" vertical="center" textRotation="255"/>
      <protection hidden="1"/>
    </xf>
    <xf numFmtId="0" fontId="79" fillId="0" borderId="10" xfId="5" applyBorder="1" applyAlignment="1" applyProtection="1">
      <alignment horizontal="center" vertical="center" wrapText="1"/>
      <protection hidden="1"/>
    </xf>
    <xf numFmtId="0" fontId="79" fillId="0" borderId="22" xfId="5" applyBorder="1" applyAlignment="1" applyProtection="1">
      <alignment horizontal="left" vertical="center"/>
      <protection hidden="1"/>
    </xf>
    <xf numFmtId="0" fontId="79" fillId="3" borderId="34" xfId="5" applyFill="1" applyBorder="1" applyAlignment="1" applyProtection="1">
      <alignment horizontal="left" vertical="center"/>
      <protection hidden="1"/>
    </xf>
    <xf numFmtId="0" fontId="79" fillId="3" borderId="33" xfId="5" applyFill="1" applyBorder="1" applyAlignment="1" applyProtection="1">
      <alignment horizontal="left" vertical="center"/>
      <protection hidden="1"/>
    </xf>
    <xf numFmtId="0" fontId="79" fillId="3" borderId="20" xfId="5" applyFill="1" applyBorder="1" applyAlignment="1" applyProtection="1">
      <alignment horizontal="left" vertical="center"/>
      <protection hidden="1"/>
    </xf>
    <xf numFmtId="0" fontId="79" fillId="3" borderId="36" xfId="5" applyFill="1" applyBorder="1" applyProtection="1">
      <alignment vertical="center"/>
      <protection hidden="1"/>
    </xf>
    <xf numFmtId="0" fontId="79" fillId="0" borderId="0" xfId="5" applyAlignment="1" applyProtection="1">
      <alignment horizontal="center" vertical="center" wrapText="1"/>
      <protection hidden="1"/>
    </xf>
    <xf numFmtId="0" fontId="79" fillId="0" borderId="33" xfId="5" applyBorder="1" applyAlignment="1" applyProtection="1">
      <alignment horizontal="center" vertical="center"/>
      <protection hidden="1"/>
    </xf>
    <xf numFmtId="0" fontId="80" fillId="0" borderId="0" xfId="5" applyFont="1" applyAlignment="1" applyProtection="1">
      <alignment horizontal="center" vertical="center" textRotation="255"/>
      <protection hidden="1"/>
    </xf>
    <xf numFmtId="0" fontId="79" fillId="3" borderId="33" xfId="5" applyFill="1" applyBorder="1" applyAlignment="1" applyProtection="1">
      <alignment horizontal="center" vertical="center" shrinkToFit="1"/>
      <protection hidden="1"/>
    </xf>
    <xf numFmtId="0" fontId="79" fillId="3" borderId="20" xfId="5" applyFill="1" applyBorder="1" applyAlignment="1" applyProtection="1">
      <alignment horizontal="center" vertical="center" shrinkToFit="1"/>
      <protection hidden="1"/>
    </xf>
    <xf numFmtId="0" fontId="84" fillId="3" borderId="3" xfId="5" applyFont="1" applyFill="1" applyBorder="1" applyAlignment="1" applyProtection="1">
      <alignment horizontal="right" vertical="center" shrinkToFit="1"/>
      <protection hidden="1"/>
    </xf>
    <xf numFmtId="0" fontId="79" fillId="0" borderId="0" xfId="5" applyAlignment="1">
      <alignment vertical="center" wrapText="1"/>
    </xf>
    <xf numFmtId="0" fontId="79" fillId="3" borderId="3" xfId="5" applyFill="1" applyBorder="1" applyAlignment="1" applyProtection="1">
      <alignment horizontal="right" vertical="center" shrinkToFit="1"/>
      <protection hidden="1"/>
    </xf>
    <xf numFmtId="0" fontId="79" fillId="3" borderId="3" xfId="5" applyFill="1" applyBorder="1" applyAlignment="1" applyProtection="1">
      <alignment horizontal="right" vertical="top" shrinkToFit="1"/>
      <protection hidden="1"/>
    </xf>
    <xf numFmtId="0" fontId="79" fillId="3" borderId="32" xfId="5" applyFill="1" applyBorder="1" applyAlignment="1" applyProtection="1">
      <alignment horizontal="right" vertical="center" shrinkToFit="1"/>
      <protection hidden="1"/>
    </xf>
    <xf numFmtId="0" fontId="85" fillId="3" borderId="19" xfId="5" applyFont="1" applyFill="1" applyBorder="1" applyAlignment="1">
      <alignment horizontal="center" vertical="center"/>
    </xf>
    <xf numFmtId="0" fontId="85" fillId="3" borderId="19" xfId="5" applyFont="1" applyFill="1" applyBorder="1" applyAlignment="1">
      <alignment horizontal="center" vertical="center" wrapText="1"/>
    </xf>
    <xf numFmtId="0" fontId="2" fillId="0" borderId="0" xfId="7" applyAlignment="1">
      <alignment horizontal="center" vertical="center"/>
    </xf>
    <xf numFmtId="0" fontId="2" fillId="0" borderId="19" xfId="7" applyBorder="1" applyAlignment="1">
      <alignment horizontal="center" vertical="center"/>
    </xf>
    <xf numFmtId="0" fontId="2" fillId="0" borderId="0" xfId="7">
      <alignment vertical="center"/>
    </xf>
    <xf numFmtId="0" fontId="2" fillId="0" borderId="19" xfId="7" applyBorder="1">
      <alignment vertical="center"/>
    </xf>
    <xf numFmtId="0" fontId="2" fillId="0" borderId="12" xfId="7" applyBorder="1">
      <alignment vertical="center"/>
    </xf>
    <xf numFmtId="0" fontId="0" fillId="0" borderId="0" xfId="7" applyFont="1" applyAlignment="1">
      <alignment horizontal="center" vertical="center"/>
    </xf>
    <xf numFmtId="183" fontId="2" fillId="0" borderId="0" xfId="7" applyNumberFormat="1">
      <alignment vertical="center"/>
    </xf>
    <xf numFmtId="0" fontId="85" fillId="3" borderId="21" xfId="5" applyFont="1" applyFill="1" applyBorder="1" applyAlignment="1">
      <alignment horizontal="center" vertical="center"/>
    </xf>
    <xf numFmtId="0" fontId="85" fillId="3" borderId="21" xfId="5" applyFont="1" applyFill="1" applyBorder="1" applyAlignment="1">
      <alignment horizontal="center" vertical="center" wrapText="1"/>
    </xf>
    <xf numFmtId="0" fontId="5" fillId="0" borderId="0" xfId="0" applyFont="1" applyAlignment="1">
      <alignment vertical="center" shrinkToFit="1"/>
    </xf>
    <xf numFmtId="0" fontId="4" fillId="0" borderId="0" xfId="0" applyFont="1">
      <alignment vertical="center"/>
    </xf>
    <xf numFmtId="0" fontId="17" fillId="0" borderId="19" xfId="0" applyFont="1" applyBorder="1" applyAlignment="1">
      <alignment horizontal="center" vertical="center" wrapText="1" shrinkToFit="1"/>
    </xf>
    <xf numFmtId="0" fontId="17" fillId="0" borderId="19" xfId="0" applyFont="1" applyBorder="1" applyAlignment="1">
      <alignment horizontal="center" vertical="center" shrinkToFit="1"/>
    </xf>
    <xf numFmtId="0" fontId="17" fillId="0" borderId="19" xfId="0" applyFont="1" applyBorder="1" applyAlignment="1">
      <alignment horizontal="distributed" vertical="center" shrinkToFit="1"/>
    </xf>
    <xf numFmtId="0" fontId="70" fillId="0" borderId="19" xfId="0" applyFont="1" applyBorder="1" applyAlignment="1">
      <alignment horizontal="center" vertical="center" wrapText="1"/>
    </xf>
    <xf numFmtId="0" fontId="17" fillId="0" borderId="19"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protection locked="0"/>
    </xf>
    <xf numFmtId="0" fontId="17" fillId="0" borderId="19" xfId="0" applyFont="1" applyBorder="1" applyAlignment="1">
      <alignment horizontal="center" vertical="center" wrapText="1"/>
    </xf>
    <xf numFmtId="0" fontId="17" fillId="0" borderId="19" xfId="0" applyFont="1" applyBorder="1" applyAlignment="1" applyProtection="1">
      <alignment horizontal="center" vertical="center" shrinkToFit="1"/>
      <protection locked="0"/>
    </xf>
    <xf numFmtId="0" fontId="17" fillId="0" borderId="19" xfId="1" applyNumberFormat="1" applyFont="1" applyFill="1" applyBorder="1" applyAlignment="1" applyProtection="1">
      <alignment horizontal="center" vertical="center" shrinkToFit="1"/>
      <protection locked="0"/>
    </xf>
    <xf numFmtId="0" fontId="17" fillId="0" borderId="19" xfId="2" applyNumberFormat="1" applyFont="1" applyFill="1" applyBorder="1" applyAlignment="1" applyProtection="1">
      <alignment horizontal="center" vertical="center" shrinkToFit="1"/>
      <protection locked="0"/>
    </xf>
    <xf numFmtId="0" fontId="0" fillId="0" borderId="19" xfId="7" applyFont="1" applyBorder="1">
      <alignment vertical="center"/>
    </xf>
    <xf numFmtId="0" fontId="81" fillId="4" borderId="37" xfId="5" applyFont="1" applyFill="1" applyBorder="1" applyAlignment="1">
      <alignment horizontal="center" vertical="center"/>
    </xf>
    <xf numFmtId="0" fontId="81" fillId="4" borderId="37" xfId="5" applyFont="1" applyFill="1" applyBorder="1" applyAlignment="1">
      <alignment horizontal="center" vertical="center" wrapText="1"/>
    </xf>
    <xf numFmtId="0" fontId="0" fillId="0" borderId="38" xfId="2" applyNumberFormat="1" applyFont="1" applyFill="1" applyBorder="1" applyAlignment="1">
      <alignment horizontal="center" vertical="center" shrinkToFit="1"/>
    </xf>
    <xf numFmtId="0" fontId="0" fillId="0" borderId="17" xfId="2" applyNumberFormat="1" applyFont="1" applyFill="1" applyBorder="1" applyAlignment="1">
      <alignment horizontal="center" vertical="center" shrinkToFit="1"/>
    </xf>
    <xf numFmtId="0" fontId="0" fillId="0" borderId="39" xfId="2" applyNumberFormat="1" applyFont="1" applyFill="1" applyBorder="1" applyAlignment="1">
      <alignment horizontal="center" vertical="center" shrinkToFit="1"/>
    </xf>
    <xf numFmtId="0" fontId="0" fillId="0" borderId="13" xfId="2" applyNumberFormat="1" applyFont="1" applyFill="1" applyBorder="1" applyAlignment="1">
      <alignment horizontal="center" vertical="center" shrinkToFit="1"/>
    </xf>
    <xf numFmtId="0" fontId="9" fillId="0" borderId="0" xfId="0" applyFont="1" applyAlignment="1">
      <alignment vertical="center" shrinkToFit="1"/>
    </xf>
    <xf numFmtId="0" fontId="86" fillId="0" borderId="0" xfId="5" applyFont="1" applyAlignment="1" applyProtection="1">
      <alignment horizontal="left" vertical="center"/>
      <protection hidden="1"/>
    </xf>
    <xf numFmtId="0" fontId="84" fillId="0" borderId="0" xfId="5" applyFont="1" applyProtection="1">
      <alignment vertical="center"/>
      <protection hidden="1"/>
    </xf>
    <xf numFmtId="49" fontId="8" fillId="5" borderId="12" xfId="0" applyNumberFormat="1" applyFont="1" applyFill="1" applyBorder="1" applyAlignment="1">
      <alignment horizontal="center" vertical="center"/>
    </xf>
    <xf numFmtId="0" fontId="7" fillId="6" borderId="40" xfId="0" applyFont="1" applyFill="1" applyBorder="1" applyAlignment="1">
      <alignment horizontal="center" vertical="center"/>
    </xf>
    <xf numFmtId="0" fontId="7" fillId="6" borderId="24" xfId="0" applyFont="1" applyFill="1" applyBorder="1" applyAlignment="1">
      <alignment horizontal="center" vertical="center"/>
    </xf>
    <xf numFmtId="0" fontId="7" fillId="6" borderId="25" xfId="0" applyFont="1" applyFill="1" applyBorder="1" applyAlignment="1">
      <alignment horizontal="center" vertical="center"/>
    </xf>
    <xf numFmtId="0" fontId="47" fillId="7" borderId="41" xfId="4" applyFont="1" applyFill="1" applyBorder="1" applyAlignment="1">
      <alignment vertical="center" wrapText="1"/>
    </xf>
    <xf numFmtId="0" fontId="47" fillId="7" borderId="24" xfId="4" applyFont="1" applyFill="1" applyBorder="1" applyAlignment="1">
      <alignment vertical="center" wrapText="1"/>
    </xf>
    <xf numFmtId="0" fontId="48" fillId="7" borderId="24" xfId="4" applyFont="1" applyFill="1" applyBorder="1" applyAlignment="1">
      <alignment horizontal="center" vertical="center" shrinkToFit="1"/>
    </xf>
    <xf numFmtId="0" fontId="16" fillId="7" borderId="42" xfId="4" applyFont="1" applyFill="1" applyBorder="1" applyAlignment="1">
      <alignment horizontal="center" vertical="top" textRotation="255" wrapText="1" shrinkToFit="1"/>
    </xf>
    <xf numFmtId="0" fontId="3" fillId="7" borderId="17" xfId="4" applyFont="1" applyFill="1" applyBorder="1" applyAlignment="1">
      <alignment horizontal="center" vertical="center" shrinkToFit="1"/>
    </xf>
    <xf numFmtId="0" fontId="2" fillId="7" borderId="18" xfId="4" applyFill="1" applyBorder="1" applyAlignment="1">
      <alignment horizontal="center" vertical="center" shrinkToFit="1"/>
    </xf>
    <xf numFmtId="0" fontId="16" fillId="7" borderId="13" xfId="4" applyFont="1" applyFill="1" applyBorder="1" applyAlignment="1">
      <alignment horizontal="center" vertical="center" shrinkToFit="1"/>
    </xf>
    <xf numFmtId="0" fontId="2" fillId="7" borderId="14" xfId="4" applyFill="1" applyBorder="1" applyAlignment="1">
      <alignment horizontal="center" vertical="center" shrinkToFit="1"/>
    </xf>
    <xf numFmtId="0" fontId="16" fillId="7" borderId="42" xfId="4" applyFont="1" applyFill="1" applyBorder="1" applyAlignment="1">
      <alignment horizontal="center" vertical="top" textRotation="255" shrinkToFit="1"/>
    </xf>
    <xf numFmtId="0" fontId="42" fillId="7" borderId="42" xfId="4" applyFont="1" applyFill="1" applyBorder="1" applyAlignment="1">
      <alignment horizontal="center" vertical="top" textRotation="255" wrapText="1" shrinkToFit="1"/>
    </xf>
    <xf numFmtId="0" fontId="41" fillId="7" borderId="42" xfId="4" applyFont="1" applyFill="1" applyBorder="1" applyAlignment="1">
      <alignment horizontal="center" vertical="top" textRotation="255" wrapText="1" shrinkToFit="1"/>
    </xf>
    <xf numFmtId="0" fontId="2" fillId="7" borderId="43" xfId="4" applyFill="1" applyBorder="1" applyAlignment="1">
      <alignment vertical="top" textRotation="255" wrapText="1"/>
    </xf>
    <xf numFmtId="0" fontId="51" fillId="5" borderId="24" xfId="4" applyFont="1" applyFill="1" applyBorder="1" applyAlignment="1">
      <alignment vertical="center" wrapText="1"/>
    </xf>
    <xf numFmtId="57" fontId="51" fillId="5" borderId="24" xfId="4" applyNumberFormat="1" applyFont="1" applyFill="1" applyBorder="1" applyAlignment="1">
      <alignment horizontal="left" vertical="center" shrinkToFit="1"/>
    </xf>
    <xf numFmtId="0" fontId="47" fillId="5" borderId="24" xfId="4" applyFont="1" applyFill="1" applyBorder="1" applyAlignment="1">
      <alignment horizontal="left" vertical="center" wrapText="1"/>
    </xf>
    <xf numFmtId="0" fontId="47" fillId="5" borderId="24" xfId="4" applyFont="1" applyFill="1" applyBorder="1" applyAlignment="1">
      <alignment horizontal="center" vertical="center" wrapText="1"/>
    </xf>
    <xf numFmtId="0" fontId="52" fillId="5" borderId="24" xfId="4" applyFont="1" applyFill="1" applyBorder="1" applyAlignment="1">
      <alignment horizontal="center" vertical="center" shrinkToFit="1"/>
    </xf>
    <xf numFmtId="0" fontId="52" fillId="5" borderId="25" xfId="4" applyFont="1" applyFill="1" applyBorder="1" applyAlignment="1">
      <alignment vertical="center" wrapText="1"/>
    </xf>
    <xf numFmtId="0" fontId="7" fillId="6" borderId="44" xfId="0" applyFont="1" applyFill="1" applyBorder="1" applyAlignment="1">
      <alignment horizontal="center" vertical="center"/>
    </xf>
    <xf numFmtId="0" fontId="0" fillId="0" borderId="45" xfId="2" applyNumberFormat="1" applyFont="1" applyFill="1" applyBorder="1" applyAlignment="1">
      <alignment horizontal="center" vertical="center" shrinkToFit="1"/>
    </xf>
    <xf numFmtId="0" fontId="0" fillId="0" borderId="46" xfId="2" applyNumberFormat="1" applyFont="1" applyFill="1" applyBorder="1" applyAlignment="1">
      <alignment horizontal="center" vertical="center" shrinkToFit="1"/>
    </xf>
    <xf numFmtId="0" fontId="0" fillId="0" borderId="18" xfId="2" applyNumberFormat="1" applyFont="1" applyFill="1" applyBorder="1" applyAlignment="1">
      <alignment horizontal="center" vertical="center" shrinkToFit="1"/>
    </xf>
    <xf numFmtId="0" fontId="0" fillId="0" borderId="14" xfId="2" applyNumberFormat="1" applyFont="1" applyFill="1" applyBorder="1" applyAlignment="1">
      <alignment horizontal="center" vertical="center" shrinkToFit="1"/>
    </xf>
    <xf numFmtId="0" fontId="54" fillId="8" borderId="38" xfId="0" applyFont="1" applyFill="1" applyBorder="1" applyAlignment="1">
      <alignment horizontal="center" vertical="center" wrapText="1"/>
    </xf>
    <xf numFmtId="0" fontId="54" fillId="8" borderId="17" xfId="0" applyFont="1" applyFill="1" applyBorder="1" applyAlignment="1">
      <alignment horizontal="center" vertical="center" wrapText="1"/>
    </xf>
    <xf numFmtId="0" fontId="0" fillId="8" borderId="17" xfId="0" applyFill="1" applyBorder="1" applyAlignment="1">
      <alignment horizontal="center" vertical="center"/>
    </xf>
    <xf numFmtId="179" fontId="0" fillId="8" borderId="18" xfId="0" applyNumberFormat="1" applyFill="1" applyBorder="1" applyAlignment="1">
      <alignment horizontal="center" vertical="center"/>
    </xf>
    <xf numFmtId="0" fontId="53" fillId="8" borderId="39" xfId="4" applyFont="1" applyFill="1" applyBorder="1" applyAlignment="1">
      <alignment vertical="center" wrapText="1"/>
    </xf>
    <xf numFmtId="0" fontId="47" fillId="8" borderId="13" xfId="4" applyFont="1" applyFill="1" applyBorder="1" applyAlignment="1">
      <alignment vertical="center" wrapText="1"/>
    </xf>
    <xf numFmtId="0" fontId="48" fillId="8" borderId="13" xfId="4" applyFont="1" applyFill="1" applyBorder="1" applyAlignment="1">
      <alignment horizontal="center" vertical="center" shrinkToFit="1"/>
    </xf>
    <xf numFmtId="0" fontId="53" fillId="8" borderId="47" xfId="4" applyFont="1" applyFill="1" applyBorder="1" applyAlignment="1">
      <alignment vertical="center" wrapText="1"/>
    </xf>
    <xf numFmtId="0" fontId="47" fillId="8" borderId="15" xfId="4" applyFont="1" applyFill="1" applyBorder="1" applyAlignment="1">
      <alignment vertical="center" wrapText="1"/>
    </xf>
    <xf numFmtId="0" fontId="53" fillId="8" borderId="38" xfId="4" applyFont="1" applyFill="1" applyBorder="1" applyAlignment="1">
      <alignment vertical="center" wrapText="1"/>
    </xf>
    <xf numFmtId="0" fontId="47" fillId="8" borderId="17" xfId="4" applyFont="1" applyFill="1" applyBorder="1" applyAlignment="1">
      <alignment vertical="center" wrapText="1"/>
    </xf>
    <xf numFmtId="0" fontId="48" fillId="8" borderId="15" xfId="4" applyFont="1" applyFill="1" applyBorder="1" applyAlignment="1">
      <alignment horizontal="center" vertical="center" shrinkToFit="1"/>
    </xf>
    <xf numFmtId="0" fontId="87" fillId="0" borderId="0" xfId="0" applyFont="1">
      <alignment vertical="center"/>
    </xf>
    <xf numFmtId="0" fontId="88" fillId="0" borderId="0" xfId="0" applyFont="1" applyAlignment="1">
      <alignment horizontal="right" vertical="center"/>
    </xf>
    <xf numFmtId="0" fontId="89" fillId="0" borderId="0" xfId="0" applyFont="1" applyAlignment="1">
      <alignment horizontal="center" vertical="center"/>
    </xf>
    <xf numFmtId="0" fontId="87" fillId="0" borderId="0" xfId="0" applyFont="1" applyAlignment="1">
      <alignment vertical="center" shrinkToFit="1"/>
    </xf>
    <xf numFmtId="0" fontId="90" fillId="0" borderId="83" xfId="0" applyFont="1" applyBorder="1" applyAlignment="1" applyProtection="1">
      <alignment horizontal="center" vertical="center"/>
      <protection locked="0"/>
    </xf>
    <xf numFmtId="0" fontId="91" fillId="0" borderId="0" xfId="0" applyFont="1">
      <alignment vertical="center"/>
    </xf>
    <xf numFmtId="0" fontId="87" fillId="0" borderId="19" xfId="0" applyFont="1" applyBorder="1" applyAlignment="1">
      <alignment horizontal="center" vertical="center"/>
    </xf>
    <xf numFmtId="0" fontId="92" fillId="0" borderId="19" xfId="0" applyFont="1" applyBorder="1" applyAlignment="1" applyProtection="1">
      <alignment horizontal="center" vertical="center" shrinkToFit="1"/>
      <protection locked="0"/>
    </xf>
    <xf numFmtId="0" fontId="92" fillId="0" borderId="19" xfId="0" applyFont="1" applyBorder="1" applyAlignment="1" applyProtection="1">
      <alignment vertical="center" shrinkToFit="1"/>
      <protection locked="0"/>
    </xf>
    <xf numFmtId="184" fontId="0" fillId="0" borderId="47" xfId="2" applyNumberFormat="1" applyFont="1" applyFill="1" applyBorder="1" applyAlignment="1">
      <alignment horizontal="center" vertical="center" shrinkToFit="1"/>
    </xf>
    <xf numFmtId="184" fontId="0" fillId="0" borderId="15" xfId="2" applyNumberFormat="1" applyFont="1" applyFill="1" applyBorder="1" applyAlignment="1">
      <alignment horizontal="center" vertical="center" shrinkToFit="1"/>
    </xf>
    <xf numFmtId="184" fontId="0" fillId="0" borderId="48" xfId="2" applyNumberFormat="1" applyFont="1" applyFill="1" applyBorder="1" applyAlignment="1">
      <alignment horizontal="center" vertical="center" shrinkToFit="1"/>
    </xf>
    <xf numFmtId="184" fontId="0" fillId="0" borderId="16" xfId="2" applyNumberFormat="1" applyFont="1" applyFill="1" applyBorder="1" applyAlignment="1">
      <alignment horizontal="center" vertical="center" shrinkToFit="1"/>
    </xf>
    <xf numFmtId="0" fontId="53" fillId="8" borderId="49" xfId="4" applyFont="1" applyFill="1" applyBorder="1" applyAlignment="1">
      <alignment vertical="center" wrapText="1"/>
    </xf>
    <xf numFmtId="0" fontId="47" fillId="8" borderId="50" xfId="4" applyFont="1" applyFill="1" applyBorder="1" applyAlignment="1">
      <alignment vertical="center" wrapText="1"/>
    </xf>
    <xf numFmtId="0" fontId="48" fillId="8" borderId="50" xfId="4" applyFont="1" applyFill="1" applyBorder="1" applyAlignment="1">
      <alignment horizontal="center" vertical="center" shrinkToFit="1"/>
    </xf>
    <xf numFmtId="0" fontId="39" fillId="0" borderId="50" xfId="0" applyFont="1" applyBorder="1" applyAlignment="1" applyProtection="1">
      <alignment horizontal="left" vertical="center" indent="1" shrinkToFit="1"/>
      <protection locked="0"/>
    </xf>
    <xf numFmtId="179" fontId="39" fillId="0" borderId="51" xfId="0" applyNumberFormat="1" applyFont="1" applyBorder="1" applyAlignment="1" applyProtection="1">
      <alignment horizontal="left" vertical="center" indent="1" shrinkToFit="1"/>
      <protection locked="0"/>
    </xf>
    <xf numFmtId="0" fontId="48" fillId="8" borderId="52" xfId="4" applyFont="1" applyFill="1" applyBorder="1" applyAlignment="1">
      <alignment horizontal="center" vertical="center" shrinkToFit="1"/>
    </xf>
    <xf numFmtId="0" fontId="1" fillId="3" borderId="34" xfId="5" applyFont="1" applyFill="1" applyBorder="1" applyProtection="1">
      <alignment vertical="center"/>
      <protection hidden="1"/>
    </xf>
    <xf numFmtId="49" fontId="40" fillId="0" borderId="0" xfId="0" applyNumberFormat="1" applyFont="1" applyAlignment="1">
      <alignment horizontal="left"/>
    </xf>
    <xf numFmtId="0" fontId="16" fillId="7" borderId="84" xfId="4" applyFont="1" applyFill="1" applyBorder="1" applyAlignment="1">
      <alignment horizontal="center" vertical="top" textRotation="255" wrapText="1" shrinkToFit="1"/>
    </xf>
    <xf numFmtId="0" fontId="52" fillId="5" borderId="44" xfId="4" applyFont="1" applyFill="1" applyBorder="1" applyAlignment="1">
      <alignment horizontal="center" vertical="center" shrinkToFit="1"/>
    </xf>
    <xf numFmtId="0" fontId="5" fillId="0" borderId="44" xfId="4" applyFont="1" applyBorder="1" applyAlignment="1" applyProtection="1">
      <alignment horizontal="center" vertical="center" shrinkToFit="1"/>
      <protection locked="0"/>
    </xf>
    <xf numFmtId="49" fontId="16" fillId="7" borderId="13" xfId="4" applyNumberFormat="1" applyFont="1" applyFill="1" applyBorder="1" applyAlignment="1">
      <alignment horizontal="center" vertical="center" shrinkToFit="1"/>
    </xf>
    <xf numFmtId="0" fontId="7" fillId="0" borderId="0" xfId="0" applyFont="1" applyAlignment="1" applyProtection="1">
      <alignment horizontal="distributed" vertical="center"/>
      <protection locked="0"/>
    </xf>
    <xf numFmtId="0" fontId="7" fillId="0" borderId="22"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84" fillId="0" borderId="0" xfId="5" applyFont="1" applyAlignment="1" applyProtection="1">
      <alignment horizontal="left" vertical="center"/>
      <protection hidden="1"/>
    </xf>
    <xf numFmtId="0" fontId="49" fillId="10" borderId="12" xfId="4" applyFont="1" applyFill="1" applyBorder="1" applyAlignment="1">
      <alignment horizontal="right" vertical="center" wrapText="1"/>
    </xf>
    <xf numFmtId="0" fontId="49" fillId="10" borderId="10" xfId="4" applyFont="1" applyFill="1" applyBorder="1" applyAlignment="1">
      <alignment horizontal="right" vertical="center" wrapText="1"/>
    </xf>
    <xf numFmtId="0" fontId="50" fillId="10" borderId="10" xfId="4" applyFont="1" applyFill="1" applyBorder="1" applyAlignment="1">
      <alignment horizontal="center" vertical="center" textRotation="255" wrapText="1" shrinkToFit="1"/>
    </xf>
    <xf numFmtId="0" fontId="16" fillId="10" borderId="10" xfId="4" applyFont="1" applyFill="1" applyBorder="1" applyAlignment="1">
      <alignment vertical="center" wrapText="1"/>
    </xf>
    <xf numFmtId="0" fontId="16" fillId="10" borderId="10" xfId="4" applyFont="1" applyFill="1" applyBorder="1" applyAlignment="1">
      <alignment horizontal="left" vertical="center" wrapText="1"/>
    </xf>
    <xf numFmtId="0" fontId="2" fillId="10" borderId="10" xfId="4" applyFill="1" applyBorder="1" applyAlignment="1">
      <alignment horizontal="center"/>
    </xf>
    <xf numFmtId="0" fontId="2" fillId="10" borderId="11" xfId="4" applyFill="1" applyBorder="1"/>
    <xf numFmtId="0" fontId="0" fillId="0" borderId="0" xfId="0" applyAlignment="1"/>
    <xf numFmtId="49" fontId="29" fillId="0" borderId="0" xfId="0" applyNumberFormat="1" applyFont="1" applyAlignment="1"/>
    <xf numFmtId="0" fontId="8" fillId="0" borderId="0" xfId="0" applyFont="1">
      <alignment vertical="center"/>
    </xf>
    <xf numFmtId="0" fontId="0" fillId="0" borderId="33" xfId="7" applyFont="1" applyBorder="1">
      <alignment vertical="center"/>
    </xf>
    <xf numFmtId="0" fontId="29" fillId="0" borderId="0" xfId="0" applyFont="1">
      <alignment vertical="center"/>
    </xf>
    <xf numFmtId="0" fontId="80" fillId="0" borderId="0" xfId="5" applyFont="1" applyProtection="1">
      <alignment vertical="center"/>
      <protection hidden="1"/>
    </xf>
    <xf numFmtId="0" fontId="102" fillId="0" borderId="0" xfId="5" applyFont="1">
      <alignment vertical="center"/>
    </xf>
    <xf numFmtId="0" fontId="103" fillId="0" borderId="0" xfId="5" applyFont="1">
      <alignment vertical="center"/>
    </xf>
    <xf numFmtId="0" fontId="80" fillId="0" borderId="0" xfId="5" applyFont="1">
      <alignment vertical="center"/>
    </xf>
    <xf numFmtId="0" fontId="79" fillId="3" borderId="19" xfId="5" applyFill="1" applyBorder="1" applyAlignment="1" applyProtection="1">
      <alignment horizontal="center" vertical="center"/>
      <protection hidden="1"/>
    </xf>
    <xf numFmtId="0" fontId="81" fillId="3" borderId="61" xfId="5" applyFont="1" applyFill="1" applyBorder="1" applyProtection="1">
      <alignment vertical="center"/>
      <protection locked="0"/>
    </xf>
    <xf numFmtId="0" fontId="81" fillId="3" borderId="62" xfId="5" applyFont="1" applyFill="1" applyBorder="1" applyProtection="1">
      <alignment vertical="center"/>
      <protection locked="0"/>
    </xf>
    <xf numFmtId="0" fontId="79" fillId="3" borderId="61" xfId="5" applyFill="1" applyBorder="1" applyProtection="1">
      <alignment vertical="center"/>
      <protection locked="0"/>
    </xf>
    <xf numFmtId="0" fontId="79" fillId="3" borderId="62" xfId="5" applyFill="1" applyBorder="1" applyProtection="1">
      <alignment vertical="center"/>
      <protection hidden="1"/>
    </xf>
    <xf numFmtId="0" fontId="105" fillId="3" borderId="33" xfId="5" applyFont="1" applyFill="1" applyBorder="1" applyProtection="1">
      <alignment vertical="center"/>
      <protection hidden="1"/>
    </xf>
    <xf numFmtId="0" fontId="105" fillId="3" borderId="61" xfId="5" applyFont="1" applyFill="1" applyBorder="1" applyProtection="1">
      <alignment vertical="center"/>
      <protection locked="0"/>
    </xf>
    <xf numFmtId="0" fontId="106" fillId="0" borderId="0" xfId="5" applyFont="1">
      <alignment vertical="center"/>
    </xf>
    <xf numFmtId="0" fontId="107" fillId="0" borderId="0" xfId="5" applyFont="1" applyProtection="1">
      <alignment vertical="center"/>
      <protection hidden="1"/>
    </xf>
    <xf numFmtId="0" fontId="108" fillId="0" borderId="0" xfId="5" applyFont="1">
      <alignment vertical="center"/>
    </xf>
    <xf numFmtId="0" fontId="108" fillId="0" borderId="0" xfId="5" applyFont="1" applyAlignment="1" applyProtection="1">
      <alignment horizontal="left" vertical="center"/>
      <protection hidden="1"/>
    </xf>
    <xf numFmtId="0" fontId="109" fillId="0" borderId="0" xfId="5" applyFont="1" applyAlignment="1" applyProtection="1">
      <alignment horizontal="left" vertical="center"/>
      <protection hidden="1"/>
    </xf>
    <xf numFmtId="0" fontId="108" fillId="0" borderId="0" xfId="5" applyFont="1" applyAlignment="1" applyProtection="1">
      <alignment horizontal="left" vertical="center" wrapText="1"/>
      <protection hidden="1"/>
    </xf>
    <xf numFmtId="0" fontId="80" fillId="0" borderId="0" xfId="5" applyFont="1" applyAlignment="1">
      <alignment horizontal="right" vertical="center"/>
    </xf>
    <xf numFmtId="0" fontId="84" fillId="0" borderId="0" xfId="5" applyFont="1" applyAlignment="1" applyProtection="1">
      <alignment horizontal="left" vertical="center" wrapText="1"/>
      <protection hidden="1"/>
    </xf>
    <xf numFmtId="0" fontId="81" fillId="0" borderId="0" xfId="5" applyFont="1" applyAlignment="1" applyProtection="1">
      <alignment horizontal="left" vertical="top" wrapText="1" shrinkToFit="1"/>
      <protection hidden="1"/>
    </xf>
    <xf numFmtId="0" fontId="112" fillId="0" borderId="0" xfId="0" applyFont="1">
      <alignment vertical="center"/>
    </xf>
    <xf numFmtId="0" fontId="118" fillId="0" borderId="0" xfId="8" applyFont="1" applyAlignment="1">
      <alignment horizontal="left"/>
    </xf>
    <xf numFmtId="0" fontId="81" fillId="4" borderId="37" xfId="5" applyFont="1" applyFill="1" applyBorder="1" applyAlignment="1">
      <alignment horizontal="center" vertical="center"/>
    </xf>
    <xf numFmtId="0" fontId="81" fillId="4" borderId="37" xfId="5" applyFont="1" applyFill="1" applyBorder="1" applyAlignment="1">
      <alignment horizontal="center" vertical="center" wrapText="1"/>
    </xf>
    <xf numFmtId="38" fontId="81" fillId="4" borderId="37" xfId="2" applyFont="1" applyFill="1" applyBorder="1" applyAlignment="1">
      <alignment horizontal="center" vertical="center" wrapText="1"/>
    </xf>
    <xf numFmtId="0" fontId="85" fillId="3" borderId="19" xfId="5" applyFont="1" applyFill="1" applyBorder="1" applyAlignment="1">
      <alignment horizontal="center" vertical="center"/>
    </xf>
    <xf numFmtId="0" fontId="85" fillId="3" borderId="12" xfId="5" applyFont="1" applyFill="1" applyBorder="1" applyAlignment="1">
      <alignment horizontal="center" vertical="center"/>
    </xf>
    <xf numFmtId="0" fontId="80" fillId="9" borderId="34" xfId="5" applyFont="1" applyFill="1" applyBorder="1" applyAlignment="1" applyProtection="1">
      <alignment horizontal="center" vertical="center" wrapText="1"/>
      <protection hidden="1"/>
    </xf>
    <xf numFmtId="0" fontId="80" fillId="9" borderId="20" xfId="5" applyFont="1" applyFill="1" applyBorder="1" applyAlignment="1" applyProtection="1">
      <alignment horizontal="center" vertical="center" wrapText="1"/>
      <protection hidden="1"/>
    </xf>
    <xf numFmtId="0" fontId="80" fillId="9" borderId="32" xfId="5" applyFont="1" applyFill="1" applyBorder="1" applyAlignment="1" applyProtection="1">
      <alignment horizontal="center" vertical="center" wrapText="1"/>
      <protection hidden="1"/>
    </xf>
    <xf numFmtId="0" fontId="80" fillId="9" borderId="23" xfId="5" applyFont="1" applyFill="1" applyBorder="1" applyAlignment="1" applyProtection="1">
      <alignment horizontal="center" vertical="center" wrapText="1"/>
      <protection hidden="1"/>
    </xf>
    <xf numFmtId="0" fontId="79" fillId="3" borderId="19" xfId="5" applyFill="1" applyBorder="1" applyAlignment="1" applyProtection="1">
      <alignment horizontal="center" vertical="center" shrinkToFit="1"/>
      <protection hidden="1"/>
    </xf>
    <xf numFmtId="0" fontId="1" fillId="3" borderId="12" xfId="5" applyFont="1" applyFill="1" applyBorder="1" applyAlignment="1" applyProtection="1">
      <alignment horizontal="left" vertical="center" wrapText="1"/>
      <protection hidden="1"/>
    </xf>
    <xf numFmtId="0" fontId="79" fillId="3" borderId="10" xfId="5" applyFill="1" applyBorder="1" applyAlignment="1" applyProtection="1">
      <alignment horizontal="left" vertical="center"/>
      <protection hidden="1"/>
    </xf>
    <xf numFmtId="0" fontId="79" fillId="3" borderId="33" xfId="5" applyFill="1" applyBorder="1" applyAlignment="1" applyProtection="1">
      <alignment horizontal="left" vertical="center"/>
      <protection hidden="1"/>
    </xf>
    <xf numFmtId="0" fontId="79" fillId="3" borderId="11" xfId="5" applyFill="1" applyBorder="1" applyAlignment="1" applyProtection="1">
      <alignment horizontal="left" vertical="center"/>
      <protection hidden="1"/>
    </xf>
    <xf numFmtId="0" fontId="81" fillId="3" borderId="19" xfId="5" applyFont="1" applyFill="1" applyBorder="1" applyAlignment="1" applyProtection="1">
      <alignment horizontal="center" vertical="center"/>
      <protection hidden="1"/>
    </xf>
    <xf numFmtId="0" fontId="79" fillId="3" borderId="12" xfId="5" applyFill="1" applyBorder="1" applyAlignment="1" applyProtection="1">
      <alignment horizontal="center" vertical="center"/>
      <protection hidden="1"/>
    </xf>
    <xf numFmtId="0" fontId="79" fillId="3" borderId="10" xfId="5" applyFill="1" applyBorder="1" applyAlignment="1" applyProtection="1">
      <alignment horizontal="center" vertical="center"/>
      <protection hidden="1"/>
    </xf>
    <xf numFmtId="0" fontId="81" fillId="4" borderId="53" xfId="5" applyFont="1" applyFill="1" applyBorder="1" applyAlignment="1" applyProtection="1">
      <alignment horizontal="center" vertical="center"/>
      <protection locked="0"/>
    </xf>
    <xf numFmtId="0" fontId="81" fillId="4" borderId="54" xfId="5" applyFont="1" applyFill="1" applyBorder="1" applyAlignment="1" applyProtection="1">
      <alignment horizontal="center" vertical="center"/>
      <protection locked="0"/>
    </xf>
    <xf numFmtId="0" fontId="81" fillId="4" borderId="55" xfId="5" applyFont="1" applyFill="1" applyBorder="1" applyAlignment="1" applyProtection="1">
      <alignment horizontal="center" vertical="center"/>
      <protection locked="0"/>
    </xf>
    <xf numFmtId="38" fontId="81" fillId="4" borderId="53" xfId="2" applyFont="1" applyFill="1" applyBorder="1" applyAlignment="1" applyProtection="1">
      <alignment horizontal="center" vertical="center"/>
      <protection locked="0"/>
    </xf>
    <xf numFmtId="38" fontId="81" fillId="4" borderId="55" xfId="2" applyFont="1" applyFill="1" applyBorder="1" applyAlignment="1" applyProtection="1">
      <alignment horizontal="center" vertical="center"/>
      <protection locked="0"/>
    </xf>
    <xf numFmtId="38" fontId="81" fillId="4" borderId="54" xfId="2" applyFont="1" applyFill="1" applyBorder="1" applyAlignment="1" applyProtection="1">
      <alignment horizontal="center" vertical="center"/>
      <protection locked="0"/>
    </xf>
    <xf numFmtId="0" fontId="79" fillId="3" borderId="19" xfId="5" applyFill="1" applyBorder="1" applyAlignment="1" applyProtection="1">
      <alignment horizontal="center" vertical="center" shrinkToFit="1"/>
      <protection locked="0"/>
    </xf>
    <xf numFmtId="0" fontId="79" fillId="3" borderId="12" xfId="5" applyFill="1" applyBorder="1" applyAlignment="1" applyProtection="1">
      <alignment horizontal="center" vertical="center" shrinkToFit="1"/>
      <protection locked="0"/>
    </xf>
    <xf numFmtId="0" fontId="79" fillId="3" borderId="19" xfId="5" applyFill="1" applyBorder="1" applyAlignment="1" applyProtection="1">
      <alignment horizontal="center" vertical="center" wrapText="1"/>
      <protection hidden="1"/>
    </xf>
    <xf numFmtId="0" fontId="79" fillId="3" borderId="12" xfId="5" applyFill="1" applyBorder="1" applyAlignment="1" applyProtection="1">
      <alignment horizontal="center" vertical="center" shrinkToFit="1"/>
      <protection hidden="1"/>
    </xf>
    <xf numFmtId="0" fontId="79" fillId="3" borderId="11" xfId="5" applyFill="1" applyBorder="1" applyAlignment="1" applyProtection="1">
      <alignment horizontal="center" vertical="center" shrinkToFit="1"/>
      <protection hidden="1"/>
    </xf>
    <xf numFmtId="0" fontId="62" fillId="3" borderId="12" xfId="5" applyFont="1" applyFill="1" applyBorder="1" applyAlignment="1" applyProtection="1">
      <alignment horizontal="left" vertical="center" wrapText="1"/>
      <protection hidden="1"/>
    </xf>
    <xf numFmtId="0" fontId="79" fillId="3" borderId="10" xfId="5" applyFill="1" applyBorder="1" applyAlignment="1" applyProtection="1">
      <alignment horizontal="left" vertical="center" wrapText="1"/>
      <protection hidden="1"/>
    </xf>
    <xf numFmtId="0" fontId="79" fillId="3" borderId="11" xfId="5" applyFill="1" applyBorder="1" applyAlignment="1" applyProtection="1">
      <alignment horizontal="left" vertical="center" wrapText="1"/>
      <protection hidden="1"/>
    </xf>
    <xf numFmtId="0" fontId="62" fillId="3" borderId="21" xfId="5" applyFont="1" applyFill="1" applyBorder="1" applyAlignment="1" applyProtection="1">
      <alignment horizontal="left" vertical="center" wrapText="1"/>
      <protection hidden="1"/>
    </xf>
    <xf numFmtId="0" fontId="79" fillId="3" borderId="21" xfId="5" applyFill="1" applyBorder="1" applyAlignment="1" applyProtection="1">
      <alignment horizontal="left" vertical="center"/>
      <protection hidden="1"/>
    </xf>
    <xf numFmtId="0" fontId="79" fillId="3" borderId="11" xfId="5" applyFill="1" applyBorder="1" applyAlignment="1" applyProtection="1">
      <alignment horizontal="center" vertical="center"/>
      <protection hidden="1"/>
    </xf>
    <xf numFmtId="0" fontId="79" fillId="3" borderId="10" xfId="5" applyFill="1" applyBorder="1" applyAlignment="1" applyProtection="1">
      <alignment horizontal="center" vertical="center" shrinkToFit="1"/>
      <protection locked="0"/>
    </xf>
    <xf numFmtId="0" fontId="79" fillId="3" borderId="11" xfId="5" applyFill="1" applyBorder="1" applyAlignment="1" applyProtection="1">
      <alignment horizontal="center" vertical="center" shrinkToFit="1"/>
      <protection locked="0"/>
    </xf>
    <xf numFmtId="38" fontId="79" fillId="3" borderId="56" xfId="2" applyFont="1" applyFill="1" applyBorder="1" applyAlignment="1" applyProtection="1">
      <alignment horizontal="center" vertical="center"/>
      <protection locked="0"/>
    </xf>
    <xf numFmtId="38" fontId="79" fillId="3" borderId="57" xfId="2" applyFont="1" applyFill="1" applyBorder="1" applyAlignment="1" applyProtection="1">
      <alignment horizontal="center" vertical="center"/>
      <protection locked="0"/>
    </xf>
    <xf numFmtId="38" fontId="79" fillId="3" borderId="58" xfId="2" applyFont="1" applyFill="1" applyBorder="1" applyAlignment="1" applyProtection="1">
      <alignment horizontal="center" vertical="center"/>
      <protection locked="0"/>
    </xf>
    <xf numFmtId="0" fontId="79" fillId="3" borderId="19" xfId="5" applyFill="1" applyBorder="1" applyAlignment="1" applyProtection="1">
      <alignment horizontal="center" vertical="center"/>
      <protection hidden="1"/>
    </xf>
    <xf numFmtId="0" fontId="104" fillId="3" borderId="56" xfId="5" applyFont="1" applyFill="1" applyBorder="1" applyAlignment="1" applyProtection="1">
      <alignment horizontal="center" vertical="center"/>
      <protection hidden="1"/>
    </xf>
    <xf numFmtId="0" fontId="104" fillId="3" borderId="57" xfId="5" applyFont="1" applyFill="1" applyBorder="1" applyAlignment="1" applyProtection="1">
      <alignment horizontal="center" vertical="center"/>
      <protection hidden="1"/>
    </xf>
    <xf numFmtId="38" fontId="79" fillId="3" borderId="59" xfId="2" applyFont="1" applyFill="1" applyBorder="1" applyAlignment="1" applyProtection="1">
      <alignment horizontal="center" vertical="center"/>
      <protection locked="0"/>
    </xf>
    <xf numFmtId="0" fontId="62" fillId="3" borderId="34" xfId="5" applyFont="1" applyFill="1" applyBorder="1" applyAlignment="1" applyProtection="1">
      <alignment horizontal="left" vertical="center" wrapText="1"/>
      <protection hidden="1"/>
    </xf>
    <xf numFmtId="0" fontId="81" fillId="4" borderId="53" xfId="5" applyFont="1" applyFill="1" applyBorder="1" applyAlignment="1" applyProtection="1">
      <alignment horizontal="center" vertical="center" shrinkToFit="1"/>
      <protection locked="0"/>
    </xf>
    <xf numFmtId="0" fontId="81" fillId="4" borderId="55" xfId="5" applyFont="1" applyFill="1" applyBorder="1" applyAlignment="1" applyProtection="1">
      <alignment horizontal="center" vertical="center" shrinkToFit="1"/>
      <protection locked="0"/>
    </xf>
    <xf numFmtId="0" fontId="81" fillId="4" borderId="54" xfId="5" applyFont="1" applyFill="1" applyBorder="1" applyAlignment="1" applyProtection="1">
      <alignment horizontal="center" vertical="center" shrinkToFit="1"/>
      <protection locked="0"/>
    </xf>
    <xf numFmtId="0" fontId="79" fillId="3" borderId="10" xfId="5" applyFill="1" applyBorder="1" applyAlignment="1" applyProtection="1">
      <alignment horizontal="center" vertical="center" shrinkToFit="1"/>
      <protection hidden="1"/>
    </xf>
    <xf numFmtId="0" fontId="93" fillId="3" borderId="0" xfId="5" applyFont="1" applyFill="1" applyAlignment="1" applyProtection="1">
      <alignment horizontal="left" vertical="center" shrinkToFit="1"/>
      <protection hidden="1"/>
    </xf>
    <xf numFmtId="0" fontId="93" fillId="3" borderId="31" xfId="5" applyFont="1" applyFill="1" applyBorder="1" applyAlignment="1" applyProtection="1">
      <alignment horizontal="left" vertical="center" shrinkToFit="1"/>
      <protection hidden="1"/>
    </xf>
    <xf numFmtId="0" fontId="121" fillId="3" borderId="0" xfId="5" applyFont="1" applyFill="1" applyAlignment="1" applyProtection="1">
      <alignment horizontal="left" vertical="center" wrapText="1"/>
      <protection hidden="1"/>
    </xf>
    <xf numFmtId="0" fontId="79" fillId="3" borderId="0" xfId="5" applyFill="1" applyAlignment="1" applyProtection="1">
      <alignment horizontal="left" vertical="center" wrapText="1"/>
      <protection hidden="1"/>
    </xf>
    <xf numFmtId="0" fontId="79" fillId="3" borderId="31" xfId="5" applyFill="1" applyBorder="1" applyAlignment="1" applyProtection="1">
      <alignment horizontal="left" vertical="center" wrapText="1"/>
      <protection hidden="1"/>
    </xf>
    <xf numFmtId="0" fontId="79" fillId="3" borderId="0" xfId="5" applyFill="1" applyAlignment="1" applyProtection="1">
      <alignment horizontal="left" vertical="center"/>
      <protection hidden="1"/>
    </xf>
    <xf numFmtId="0" fontId="79" fillId="3" borderId="31" xfId="5" applyFill="1" applyBorder="1" applyAlignment="1" applyProtection="1">
      <alignment horizontal="left" vertical="center"/>
      <protection hidden="1"/>
    </xf>
    <xf numFmtId="0" fontId="122" fillId="3" borderId="0" xfId="5" applyFont="1" applyFill="1" applyAlignment="1" applyProtection="1">
      <alignment horizontal="left" vertical="center" wrapText="1"/>
      <protection hidden="1"/>
    </xf>
    <xf numFmtId="0" fontId="122" fillId="3" borderId="31" xfId="5" applyFont="1" applyFill="1" applyBorder="1" applyAlignment="1" applyProtection="1">
      <alignment horizontal="left" vertical="center" wrapText="1"/>
      <protection hidden="1"/>
    </xf>
    <xf numFmtId="0" fontId="85" fillId="3" borderId="21" xfId="5" applyFont="1" applyFill="1" applyBorder="1" applyAlignment="1">
      <alignment horizontal="center" vertical="center"/>
    </xf>
    <xf numFmtId="38" fontId="85" fillId="3" borderId="21" xfId="2" applyFont="1" applyFill="1" applyBorder="1" applyAlignment="1">
      <alignment horizontal="center" vertical="center" wrapText="1"/>
    </xf>
    <xf numFmtId="0" fontId="79" fillId="3" borderId="22" xfId="5" applyFill="1" applyBorder="1" applyAlignment="1" applyProtection="1">
      <alignment horizontal="left" vertical="center" wrapText="1"/>
      <protection hidden="1"/>
    </xf>
    <xf numFmtId="0" fontId="79" fillId="3" borderId="23" xfId="5" applyFill="1" applyBorder="1" applyAlignment="1" applyProtection="1">
      <alignment horizontal="left" vertical="center" wrapText="1"/>
      <protection hidden="1"/>
    </xf>
    <xf numFmtId="0" fontId="85" fillId="3" borderId="34" xfId="5" applyFont="1" applyFill="1" applyBorder="1" applyAlignment="1">
      <alignment horizontal="center" vertical="center" wrapText="1"/>
    </xf>
    <xf numFmtId="0" fontId="85" fillId="3" borderId="33" xfId="5" applyFont="1" applyFill="1" applyBorder="1" applyAlignment="1">
      <alignment horizontal="center" vertical="center" wrapText="1"/>
    </xf>
    <xf numFmtId="0" fontId="85" fillId="3" borderId="20" xfId="5" applyFont="1" applyFill="1" applyBorder="1" applyAlignment="1">
      <alignment horizontal="center" vertical="center" wrapText="1"/>
    </xf>
    <xf numFmtId="0" fontId="85" fillId="3" borderId="21" xfId="5" applyFont="1" applyFill="1" applyBorder="1" applyAlignment="1">
      <alignment horizontal="center" vertical="center" wrapText="1"/>
    </xf>
    <xf numFmtId="0" fontId="85" fillId="3" borderId="19" xfId="5" applyFont="1" applyFill="1" applyBorder="1" applyAlignment="1">
      <alignment horizontal="center" vertical="center" wrapText="1"/>
    </xf>
    <xf numFmtId="0" fontId="79" fillId="3" borderId="21" xfId="5" applyFill="1" applyBorder="1" applyAlignment="1" applyProtection="1">
      <alignment horizontal="center" vertical="center"/>
      <protection hidden="1"/>
    </xf>
    <xf numFmtId="0" fontId="81" fillId="3" borderId="11" xfId="5" applyFont="1" applyFill="1" applyBorder="1" applyAlignment="1" applyProtection="1">
      <alignment horizontal="center" vertical="center"/>
      <protection hidden="1"/>
    </xf>
    <xf numFmtId="0" fontId="81" fillId="3" borderId="12" xfId="5" applyFont="1" applyFill="1" applyBorder="1" applyAlignment="1" applyProtection="1">
      <alignment horizontal="center" vertical="center"/>
      <protection hidden="1"/>
    </xf>
    <xf numFmtId="0" fontId="81" fillId="4" borderId="60" xfId="5" applyFont="1" applyFill="1" applyBorder="1" applyAlignment="1" applyProtection="1">
      <alignment horizontal="center" vertical="center"/>
      <protection locked="0"/>
    </xf>
    <xf numFmtId="0" fontId="81" fillId="4" borderId="61" xfId="5" applyFont="1" applyFill="1" applyBorder="1" applyAlignment="1" applyProtection="1">
      <alignment horizontal="center" vertical="center"/>
      <protection locked="0"/>
    </xf>
    <xf numFmtId="0" fontId="81" fillId="4" borderId="62" xfId="5" applyFont="1" applyFill="1" applyBorder="1" applyAlignment="1" applyProtection="1">
      <alignment horizontal="center" vertical="center"/>
      <protection locked="0"/>
    </xf>
    <xf numFmtId="0" fontId="79" fillId="3" borderId="21" xfId="5" applyFill="1" applyBorder="1" applyAlignment="1" applyProtection="1">
      <alignment horizontal="center" vertical="center" wrapText="1"/>
      <protection hidden="1"/>
    </xf>
    <xf numFmtId="0" fontId="79" fillId="3" borderId="63" xfId="5" applyFill="1" applyBorder="1" applyAlignment="1" applyProtection="1">
      <alignment horizontal="center" vertical="center" wrapText="1"/>
      <protection hidden="1"/>
    </xf>
    <xf numFmtId="0" fontId="79" fillId="3" borderId="5" xfId="5" applyFill="1" applyBorder="1" applyAlignment="1" applyProtection="1">
      <alignment horizontal="center" vertical="center" wrapText="1"/>
      <protection hidden="1"/>
    </xf>
    <xf numFmtId="0" fontId="79" fillId="3" borderId="64" xfId="5" applyFill="1" applyBorder="1" applyAlignment="1" applyProtection="1">
      <alignment horizontal="left" vertical="center"/>
      <protection hidden="1"/>
    </xf>
    <xf numFmtId="0" fontId="79" fillId="4" borderId="60" xfId="5" applyFill="1" applyBorder="1" applyAlignment="1" applyProtection="1">
      <alignment horizontal="center" vertical="center"/>
      <protection locked="0"/>
    </xf>
    <xf numFmtId="0" fontId="79" fillId="4" borderId="61" xfId="5" applyFill="1" applyBorder="1" applyAlignment="1" applyProtection="1">
      <alignment horizontal="center" vertical="center"/>
      <protection locked="0"/>
    </xf>
    <xf numFmtId="0" fontId="79" fillId="4" borderId="62" xfId="5" applyFill="1" applyBorder="1" applyAlignment="1" applyProtection="1">
      <alignment horizontal="center" vertical="center"/>
      <protection locked="0"/>
    </xf>
    <xf numFmtId="0" fontId="81" fillId="3" borderId="10" xfId="5" applyFont="1" applyFill="1" applyBorder="1" applyAlignment="1" applyProtection="1">
      <alignment horizontal="center" vertical="center"/>
      <protection hidden="1"/>
    </xf>
    <xf numFmtId="0" fontId="80" fillId="9" borderId="19" xfId="5" applyFont="1" applyFill="1" applyBorder="1" applyAlignment="1" applyProtection="1">
      <alignment horizontal="center" vertical="center" textRotation="255"/>
      <protection hidden="1"/>
    </xf>
    <xf numFmtId="181" fontId="81" fillId="4" borderId="60" xfId="5" applyNumberFormat="1" applyFont="1" applyFill="1" applyBorder="1" applyAlignment="1" applyProtection="1">
      <alignment horizontal="center" vertical="center"/>
      <protection locked="0"/>
    </xf>
    <xf numFmtId="181" fontId="81" fillId="4" borderId="61" xfId="5" applyNumberFormat="1" applyFont="1" applyFill="1" applyBorder="1" applyAlignment="1" applyProtection="1">
      <alignment horizontal="center" vertical="center"/>
      <protection locked="0"/>
    </xf>
    <xf numFmtId="181" fontId="81" fillId="4" borderId="62" xfId="5" applyNumberFormat="1" applyFont="1" applyFill="1" applyBorder="1" applyAlignment="1" applyProtection="1">
      <alignment horizontal="center" vertical="center"/>
      <protection locked="0"/>
    </xf>
    <xf numFmtId="182" fontId="81" fillId="4" borderId="60" xfId="5" applyNumberFormat="1" applyFont="1" applyFill="1" applyBorder="1" applyAlignment="1" applyProtection="1">
      <alignment horizontal="center" vertical="center"/>
      <protection locked="0"/>
    </xf>
    <xf numFmtId="182" fontId="81" fillId="4" borderId="61" xfId="5" applyNumberFormat="1" applyFont="1" applyFill="1" applyBorder="1" applyAlignment="1" applyProtection="1">
      <alignment horizontal="center" vertical="center"/>
      <protection locked="0"/>
    </xf>
    <xf numFmtId="182" fontId="81" fillId="4" borderId="62" xfId="5" applyNumberFormat="1" applyFont="1" applyFill="1" applyBorder="1" applyAlignment="1" applyProtection="1">
      <alignment horizontal="center" vertical="center"/>
      <protection locked="0"/>
    </xf>
    <xf numFmtId="0" fontId="81" fillId="4" borderId="60" xfId="5" applyFont="1" applyFill="1" applyBorder="1" applyAlignment="1" applyProtection="1">
      <alignment horizontal="left" vertical="center"/>
      <protection locked="0"/>
    </xf>
    <xf numFmtId="0" fontId="81" fillId="4" borderId="61" xfId="5" applyFont="1" applyFill="1" applyBorder="1" applyAlignment="1" applyProtection="1">
      <alignment horizontal="left" vertical="center"/>
      <protection locked="0"/>
    </xf>
    <xf numFmtId="0" fontId="81" fillId="4" borderId="62" xfId="5" applyFont="1" applyFill="1" applyBorder="1" applyAlignment="1" applyProtection="1">
      <alignment horizontal="left" vertical="center"/>
      <protection locked="0"/>
    </xf>
    <xf numFmtId="0" fontId="62" fillId="3" borderId="12" xfId="5" applyFont="1" applyFill="1" applyBorder="1" applyAlignment="1" applyProtection="1">
      <alignment horizontal="left" vertical="center"/>
      <protection hidden="1"/>
    </xf>
    <xf numFmtId="0" fontId="72" fillId="3" borderId="12" xfId="5" applyFont="1" applyFill="1" applyBorder="1" applyAlignment="1" applyProtection="1">
      <alignment horizontal="left" vertical="center" wrapText="1"/>
      <protection hidden="1"/>
    </xf>
    <xf numFmtId="0" fontId="95" fillId="3" borderId="10" xfId="5" applyFont="1" applyFill="1" applyBorder="1" applyAlignment="1" applyProtection="1">
      <alignment horizontal="left" vertical="center"/>
      <protection hidden="1"/>
    </xf>
    <xf numFmtId="0" fontId="95" fillId="3" borderId="11" xfId="5" applyFont="1" applyFill="1" applyBorder="1" applyAlignment="1" applyProtection="1">
      <alignment horizontal="left" vertical="center"/>
      <protection hidden="1"/>
    </xf>
    <xf numFmtId="0" fontId="81" fillId="4" borderId="53" xfId="5" applyFont="1" applyFill="1" applyBorder="1" applyAlignment="1" applyProtection="1">
      <alignment horizontal="left" vertical="center"/>
      <protection locked="0"/>
    </xf>
    <xf numFmtId="0" fontId="81" fillId="4" borderId="55" xfId="5" applyFont="1" applyFill="1" applyBorder="1" applyAlignment="1" applyProtection="1">
      <alignment horizontal="left" vertical="center"/>
      <protection locked="0"/>
    </xf>
    <xf numFmtId="0" fontId="81" fillId="4" borderId="54" xfId="5" applyFont="1" applyFill="1" applyBorder="1" applyAlignment="1" applyProtection="1">
      <alignment horizontal="left" vertical="center"/>
      <protection locked="0"/>
    </xf>
    <xf numFmtId="0" fontId="84" fillId="3" borderId="36" xfId="5" applyFont="1" applyFill="1" applyBorder="1" applyAlignment="1" applyProtection="1">
      <alignment horizontal="center" vertical="center" shrinkToFit="1"/>
      <protection hidden="1"/>
    </xf>
    <xf numFmtId="0" fontId="84" fillId="3" borderId="22" xfId="5" applyFont="1" applyFill="1" applyBorder="1" applyAlignment="1" applyProtection="1">
      <alignment horizontal="center" vertical="center" shrinkToFit="1"/>
      <protection hidden="1"/>
    </xf>
    <xf numFmtId="0" fontId="84" fillId="3" borderId="23" xfId="5" applyFont="1" applyFill="1" applyBorder="1" applyAlignment="1" applyProtection="1">
      <alignment horizontal="center" vertical="center" shrinkToFit="1"/>
      <protection hidden="1"/>
    </xf>
    <xf numFmtId="0" fontId="80" fillId="9" borderId="21" xfId="5" applyFont="1" applyFill="1" applyBorder="1" applyAlignment="1" applyProtection="1">
      <alignment horizontal="center" vertical="center" textRotation="255"/>
      <protection hidden="1"/>
    </xf>
    <xf numFmtId="0" fontId="80" fillId="9" borderId="63" xfId="5" applyFont="1" applyFill="1" applyBorder="1" applyAlignment="1" applyProtection="1">
      <alignment horizontal="center" vertical="center" textRotation="255"/>
      <protection hidden="1"/>
    </xf>
    <xf numFmtId="0" fontId="80" fillId="9" borderId="5" xfId="5" applyFont="1" applyFill="1" applyBorder="1" applyAlignment="1" applyProtection="1">
      <alignment horizontal="center" vertical="center" textRotation="255"/>
      <protection hidden="1"/>
    </xf>
    <xf numFmtId="38" fontId="79" fillId="3" borderId="21" xfId="3" applyFont="1" applyFill="1" applyBorder="1" applyAlignment="1" applyProtection="1">
      <alignment horizontal="center" vertical="center"/>
      <protection hidden="1"/>
    </xf>
    <xf numFmtId="0" fontId="79" fillId="3" borderId="22" xfId="5" applyFill="1" applyBorder="1" applyAlignment="1" applyProtection="1">
      <alignment horizontal="left" vertical="center"/>
      <protection hidden="1"/>
    </xf>
    <xf numFmtId="0" fontId="79" fillId="3" borderId="12" xfId="5" applyFill="1" applyBorder="1" applyAlignment="1" applyProtection="1">
      <alignment horizontal="left" vertical="center" wrapText="1"/>
      <protection hidden="1"/>
    </xf>
    <xf numFmtId="0" fontId="79" fillId="3" borderId="12" xfId="5" applyFill="1" applyBorder="1" applyAlignment="1" applyProtection="1">
      <alignment horizontal="left" vertical="center"/>
      <protection hidden="1"/>
    </xf>
    <xf numFmtId="0" fontId="81" fillId="3" borderId="86" xfId="5" applyFont="1" applyFill="1" applyBorder="1" applyAlignment="1" applyProtection="1">
      <alignment horizontal="center" vertical="center"/>
      <protection hidden="1"/>
    </xf>
    <xf numFmtId="0" fontId="79" fillId="3" borderId="5" xfId="5" applyFill="1" applyBorder="1" applyAlignment="1" applyProtection="1">
      <alignment horizontal="center" vertical="center"/>
      <protection hidden="1"/>
    </xf>
    <xf numFmtId="0" fontId="81" fillId="12" borderId="88" xfId="5" applyFont="1" applyFill="1" applyBorder="1" applyAlignment="1" applyProtection="1">
      <alignment horizontal="center" vertical="center"/>
      <protection hidden="1"/>
    </xf>
    <xf numFmtId="0" fontId="81" fillId="12" borderId="89" xfId="5" applyFont="1" applyFill="1" applyBorder="1" applyAlignment="1" applyProtection="1">
      <alignment horizontal="center" vertical="center"/>
      <protection hidden="1"/>
    </xf>
    <xf numFmtId="0" fontId="81" fillId="12" borderId="61" xfId="5" applyFont="1" applyFill="1" applyBorder="1" applyAlignment="1" applyProtection="1">
      <alignment horizontal="center" vertical="center"/>
      <protection hidden="1"/>
    </xf>
    <xf numFmtId="0" fontId="81" fillId="12" borderId="62" xfId="5" applyFont="1" applyFill="1" applyBorder="1" applyAlignment="1" applyProtection="1">
      <alignment horizontal="center" vertical="center"/>
      <protection hidden="1"/>
    </xf>
    <xf numFmtId="0" fontId="79" fillId="3" borderId="87" xfId="5" applyFill="1" applyBorder="1" applyAlignment="1" applyProtection="1">
      <alignment horizontal="center" vertical="center"/>
      <protection hidden="1"/>
    </xf>
    <xf numFmtId="0" fontId="81" fillId="11" borderId="60" xfId="5" applyFont="1" applyFill="1" applyBorder="1" applyAlignment="1" applyProtection="1">
      <alignment horizontal="center" vertical="center"/>
      <protection hidden="1"/>
    </xf>
    <xf numFmtId="0" fontId="81" fillId="11" borderId="61" xfId="5" applyFont="1" applyFill="1" applyBorder="1" applyAlignment="1" applyProtection="1">
      <alignment horizontal="center" vertical="center"/>
      <protection hidden="1"/>
    </xf>
    <xf numFmtId="0" fontId="81" fillId="11" borderId="62" xfId="5" applyFont="1" applyFill="1" applyBorder="1" applyAlignment="1" applyProtection="1">
      <alignment horizontal="center" vertical="center"/>
      <protection hidden="1"/>
    </xf>
    <xf numFmtId="0" fontId="81" fillId="12" borderId="60" xfId="5" applyFont="1" applyFill="1" applyBorder="1" applyAlignment="1" applyProtection="1">
      <alignment horizontal="left" vertical="center" indent="1"/>
      <protection locked="0"/>
    </xf>
    <xf numFmtId="0" fontId="81" fillId="12" borderId="61" xfId="5" applyFont="1" applyFill="1" applyBorder="1" applyAlignment="1" applyProtection="1">
      <alignment horizontal="left" vertical="center" indent="1"/>
      <protection locked="0"/>
    </xf>
    <xf numFmtId="0" fontId="81" fillId="12" borderId="62" xfId="5" applyFont="1" applyFill="1" applyBorder="1" applyAlignment="1" applyProtection="1">
      <alignment horizontal="left" vertical="center" indent="1"/>
      <protection locked="0"/>
    </xf>
    <xf numFmtId="0" fontId="81" fillId="12" borderId="60" xfId="5" applyFont="1" applyFill="1" applyBorder="1" applyAlignment="1" applyProtection="1">
      <alignment horizontal="center" vertical="center"/>
      <protection locked="0"/>
    </xf>
    <xf numFmtId="0" fontId="81" fillId="12" borderId="62" xfId="5" applyFont="1" applyFill="1" applyBorder="1" applyAlignment="1" applyProtection="1">
      <alignment horizontal="center" vertical="center"/>
      <protection locked="0"/>
    </xf>
    <xf numFmtId="0" fontId="81" fillId="12" borderId="60" xfId="5" applyFont="1" applyFill="1" applyBorder="1" applyAlignment="1" applyProtection="1">
      <alignment horizontal="center" vertical="center"/>
      <protection hidden="1"/>
    </xf>
    <xf numFmtId="0" fontId="84" fillId="3" borderId="34" xfId="5" applyFont="1" applyFill="1" applyBorder="1" applyAlignment="1" applyProtection="1">
      <alignment horizontal="center" vertical="center" wrapText="1"/>
      <protection hidden="1"/>
    </xf>
    <xf numFmtId="0" fontId="84" fillId="3" borderId="33" xfId="5" applyFont="1" applyFill="1" applyBorder="1" applyAlignment="1" applyProtection="1">
      <alignment horizontal="center" vertical="center" wrapText="1"/>
      <protection hidden="1"/>
    </xf>
    <xf numFmtId="0" fontId="84" fillId="3" borderId="33" xfId="5" applyFont="1" applyFill="1" applyBorder="1" applyAlignment="1" applyProtection="1">
      <alignment horizontal="left" vertical="center" wrapText="1"/>
      <protection hidden="1"/>
    </xf>
    <xf numFmtId="0" fontId="84" fillId="3" borderId="33" xfId="5" applyFont="1" applyFill="1" applyBorder="1" applyAlignment="1" applyProtection="1">
      <alignment horizontal="left" vertical="center"/>
      <protection hidden="1"/>
    </xf>
    <xf numFmtId="0" fontId="84" fillId="3" borderId="20" xfId="5" applyFont="1" applyFill="1" applyBorder="1" applyAlignment="1" applyProtection="1">
      <alignment horizontal="left" vertical="center"/>
      <protection hidden="1"/>
    </xf>
    <xf numFmtId="0" fontId="96" fillId="3" borderId="12" xfId="5" applyFont="1" applyFill="1" applyBorder="1" applyAlignment="1" applyProtection="1">
      <alignment horizontal="left" vertical="center" wrapText="1"/>
      <protection hidden="1"/>
    </xf>
    <xf numFmtId="0" fontId="2" fillId="3" borderId="34" xfId="5" applyFont="1" applyFill="1" applyBorder="1" applyAlignment="1" applyProtection="1">
      <alignment horizontal="left" vertical="center" wrapText="1"/>
      <protection hidden="1"/>
    </xf>
    <xf numFmtId="0" fontId="85" fillId="3" borderId="33" xfId="5" applyFont="1" applyFill="1" applyBorder="1" applyAlignment="1" applyProtection="1">
      <alignment horizontal="left" vertical="center"/>
      <protection hidden="1"/>
    </xf>
    <xf numFmtId="0" fontId="85" fillId="3" borderId="10" xfId="5" applyFont="1" applyFill="1" applyBorder="1" applyAlignment="1" applyProtection="1">
      <alignment horizontal="left" vertical="center"/>
      <protection hidden="1"/>
    </xf>
    <xf numFmtId="0" fontId="85" fillId="3" borderId="11" xfId="5" applyFont="1" applyFill="1" applyBorder="1" applyAlignment="1" applyProtection="1">
      <alignment horizontal="left" vertical="center"/>
      <protection hidden="1"/>
    </xf>
    <xf numFmtId="0" fontId="97" fillId="9" borderId="34" xfId="5" applyFont="1" applyFill="1" applyBorder="1" applyAlignment="1" applyProtection="1">
      <alignment horizontal="center" vertical="center"/>
      <protection hidden="1"/>
    </xf>
    <xf numFmtId="0" fontId="97" fillId="9" borderId="33" xfId="5" applyFont="1" applyFill="1" applyBorder="1" applyAlignment="1" applyProtection="1">
      <alignment horizontal="center" vertical="center"/>
      <protection hidden="1"/>
    </xf>
    <xf numFmtId="0" fontId="97" fillId="9" borderId="20" xfId="5" applyFont="1" applyFill="1" applyBorder="1" applyAlignment="1" applyProtection="1">
      <alignment horizontal="center" vertical="center"/>
      <protection hidden="1"/>
    </xf>
    <xf numFmtId="0" fontId="94" fillId="3" borderId="3" xfId="5" applyFont="1" applyFill="1" applyBorder="1" applyAlignment="1" applyProtection="1">
      <alignment horizontal="left" vertical="center" indent="1"/>
      <protection hidden="1"/>
    </xf>
    <xf numFmtId="0" fontId="94" fillId="3" borderId="0" xfId="5" applyFont="1" applyFill="1" applyAlignment="1" applyProtection="1">
      <alignment horizontal="left" vertical="center" indent="1"/>
      <protection hidden="1"/>
    </xf>
    <xf numFmtId="0" fontId="94" fillId="3" borderId="31" xfId="5" applyFont="1" applyFill="1" applyBorder="1" applyAlignment="1" applyProtection="1">
      <alignment horizontal="left" vertical="center" indent="1"/>
      <protection hidden="1"/>
    </xf>
    <xf numFmtId="0" fontId="79" fillId="3" borderId="3" xfId="5" applyFill="1" applyBorder="1" applyAlignment="1" applyProtection="1">
      <alignment horizontal="left" vertical="center" indent="1"/>
      <protection hidden="1"/>
    </xf>
    <xf numFmtId="0" fontId="79" fillId="3" borderId="0" xfId="5" applyFill="1" applyAlignment="1" applyProtection="1">
      <alignment horizontal="left" vertical="center" indent="1"/>
      <protection hidden="1"/>
    </xf>
    <xf numFmtId="0" fontId="79" fillId="3" borderId="31" xfId="5" applyFill="1" applyBorder="1" applyAlignment="1" applyProtection="1">
      <alignment horizontal="left" vertical="center" indent="1"/>
      <protection hidden="1"/>
    </xf>
    <xf numFmtId="0" fontId="79" fillId="3" borderId="33" xfId="5" applyFill="1" applyBorder="1" applyAlignment="1" applyProtection="1">
      <alignment horizontal="center" vertical="center"/>
      <protection hidden="1"/>
    </xf>
    <xf numFmtId="0" fontId="79" fillId="3" borderId="20" xfId="5" applyFill="1" applyBorder="1" applyAlignment="1" applyProtection="1">
      <alignment horizontal="center" vertical="center"/>
      <protection hidden="1"/>
    </xf>
    <xf numFmtId="0" fontId="79" fillId="3" borderId="22" xfId="5" applyFill="1" applyBorder="1" applyAlignment="1" applyProtection="1">
      <alignment horizontal="center" vertical="center"/>
      <protection hidden="1"/>
    </xf>
    <xf numFmtId="0" fontId="79" fillId="3" borderId="23" xfId="5" applyFill="1" applyBorder="1" applyAlignment="1" applyProtection="1">
      <alignment horizontal="center" vertical="center"/>
      <protection hidden="1"/>
    </xf>
    <xf numFmtId="0" fontId="79" fillId="3" borderId="32" xfId="5" applyFill="1" applyBorder="1" applyAlignment="1" applyProtection="1">
      <alignment horizontal="center" vertical="center"/>
      <protection hidden="1"/>
    </xf>
    <xf numFmtId="0" fontId="79" fillId="3" borderId="0" xfId="5" applyFill="1" applyAlignment="1" applyProtection="1">
      <alignment horizontal="center" vertical="center" wrapText="1"/>
      <protection hidden="1"/>
    </xf>
    <xf numFmtId="0" fontId="79" fillId="3" borderId="31" xfId="5" applyFill="1" applyBorder="1" applyAlignment="1" applyProtection="1">
      <alignment horizontal="center" vertical="center" wrapText="1"/>
      <protection hidden="1"/>
    </xf>
    <xf numFmtId="0" fontId="79" fillId="3" borderId="22" xfId="5" applyFill="1" applyBorder="1" applyAlignment="1" applyProtection="1">
      <alignment horizontal="center" vertical="center" wrapText="1"/>
      <protection hidden="1"/>
    </xf>
    <xf numFmtId="0" fontId="79" fillId="3" borderId="23" xfId="5" applyFill="1" applyBorder="1" applyAlignment="1" applyProtection="1">
      <alignment horizontal="center" vertical="center" wrapText="1"/>
      <protection hidden="1"/>
    </xf>
    <xf numFmtId="0" fontId="94" fillId="3" borderId="12" xfId="5" applyFont="1" applyFill="1" applyBorder="1" applyAlignment="1" applyProtection="1">
      <alignment horizontal="center" vertical="center" wrapText="1"/>
      <protection hidden="1"/>
    </xf>
    <xf numFmtId="0" fontId="94" fillId="3" borderId="10" xfId="5" applyFont="1" applyFill="1" applyBorder="1" applyAlignment="1" applyProtection="1">
      <alignment horizontal="center" vertical="center" wrapText="1"/>
      <protection hidden="1"/>
    </xf>
    <xf numFmtId="0" fontId="94" fillId="3" borderId="11" xfId="5" applyFont="1" applyFill="1" applyBorder="1" applyAlignment="1" applyProtection="1">
      <alignment horizontal="center" vertical="center" wrapText="1"/>
      <protection hidden="1"/>
    </xf>
    <xf numFmtId="0" fontId="98" fillId="3" borderId="12" xfId="5" applyFont="1" applyFill="1" applyBorder="1" applyAlignment="1" applyProtection="1">
      <alignment horizontal="center" vertical="center" shrinkToFit="1"/>
      <protection hidden="1"/>
    </xf>
    <xf numFmtId="0" fontId="98" fillId="3" borderId="10" xfId="5" applyFont="1" applyFill="1" applyBorder="1" applyAlignment="1" applyProtection="1">
      <alignment horizontal="center" vertical="center" shrinkToFit="1"/>
      <protection hidden="1"/>
    </xf>
    <xf numFmtId="0" fontId="98" fillId="3" borderId="11" xfId="5" applyFont="1" applyFill="1" applyBorder="1" applyAlignment="1" applyProtection="1">
      <alignment horizontal="center" vertical="center" shrinkToFit="1"/>
      <protection hidden="1"/>
    </xf>
    <xf numFmtId="0" fontId="81" fillId="3" borderId="34" xfId="5" applyFont="1" applyFill="1" applyBorder="1" applyAlignment="1" applyProtection="1">
      <alignment horizontal="center" vertical="center"/>
      <protection hidden="1"/>
    </xf>
    <xf numFmtId="0" fontId="81" fillId="3" borderId="20" xfId="5" applyFont="1" applyFill="1" applyBorder="1" applyAlignment="1" applyProtection="1">
      <alignment horizontal="center" vertical="center"/>
      <protection hidden="1"/>
    </xf>
    <xf numFmtId="0" fontId="81" fillId="3" borderId="32" xfId="5" applyFont="1" applyFill="1" applyBorder="1" applyAlignment="1" applyProtection="1">
      <alignment horizontal="center" vertical="center"/>
      <protection hidden="1"/>
    </xf>
    <xf numFmtId="0" fontId="81" fillId="3" borderId="23" xfId="5" applyFont="1" applyFill="1" applyBorder="1" applyAlignment="1" applyProtection="1">
      <alignment horizontal="center" vertical="center"/>
      <protection hidden="1"/>
    </xf>
    <xf numFmtId="0" fontId="80" fillId="9" borderId="33" xfId="5" applyFont="1" applyFill="1" applyBorder="1" applyAlignment="1" applyProtection="1">
      <alignment horizontal="center" vertical="center" textRotation="255"/>
      <protection hidden="1"/>
    </xf>
    <xf numFmtId="0" fontId="80" fillId="9" borderId="0" xfId="5" applyFont="1" applyFill="1" applyAlignment="1" applyProtection="1">
      <alignment horizontal="center" vertical="center" textRotation="255"/>
      <protection hidden="1"/>
    </xf>
    <xf numFmtId="0" fontId="79" fillId="3" borderId="36" xfId="5" applyFill="1" applyBorder="1" applyAlignment="1">
      <alignment horizontal="center" vertical="center"/>
    </xf>
    <xf numFmtId="0" fontId="79" fillId="3" borderId="22" xfId="5" applyFill="1" applyBorder="1" applyAlignment="1">
      <alignment horizontal="center" vertical="center"/>
    </xf>
    <xf numFmtId="0" fontId="79" fillId="3" borderId="23" xfId="5" applyFill="1" applyBorder="1" applyAlignment="1">
      <alignment horizontal="center" vertical="center"/>
    </xf>
    <xf numFmtId="0" fontId="79" fillId="3" borderId="12" xfId="5" applyFill="1" applyBorder="1" applyAlignment="1" applyProtection="1">
      <alignment horizontal="center" vertical="center" wrapText="1"/>
      <protection hidden="1"/>
    </xf>
    <xf numFmtId="0" fontId="79" fillId="3" borderId="10" xfId="5" applyFill="1" applyBorder="1" applyAlignment="1" applyProtection="1">
      <alignment horizontal="center" vertical="center" wrapText="1"/>
      <protection hidden="1"/>
    </xf>
    <xf numFmtId="0" fontId="79" fillId="3" borderId="11" xfId="5" applyFill="1" applyBorder="1" applyAlignment="1" applyProtection="1">
      <alignment horizontal="center" vertical="center" wrapText="1"/>
      <protection hidden="1"/>
    </xf>
    <xf numFmtId="0" fontId="80" fillId="9" borderId="19" xfId="5" applyFont="1" applyFill="1" applyBorder="1" applyAlignment="1" applyProtection="1">
      <alignment horizontal="center" vertical="center"/>
      <protection hidden="1"/>
    </xf>
    <xf numFmtId="0" fontId="1" fillId="3" borderId="12" xfId="5" applyFont="1" applyFill="1" applyBorder="1" applyAlignment="1" applyProtection="1">
      <alignment horizontal="left" vertical="center"/>
      <protection hidden="1"/>
    </xf>
    <xf numFmtId="0" fontId="17" fillId="0" borderId="21" xfId="0" applyFont="1" applyBorder="1" applyAlignment="1">
      <alignment horizontal="center" vertical="center" shrinkToFit="1"/>
    </xf>
    <xf numFmtId="0" fontId="17" fillId="0" borderId="5"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19" xfId="0" applyFont="1" applyBorder="1">
      <alignment vertical="center"/>
    </xf>
    <xf numFmtId="49" fontId="17" fillId="0" borderId="21" xfId="0" applyNumberFormat="1" applyFont="1" applyBorder="1" applyAlignment="1">
      <alignment horizontal="center" vertical="center" shrinkToFit="1"/>
    </xf>
    <xf numFmtId="49" fontId="17" fillId="0" borderId="5" xfId="0" applyNumberFormat="1" applyFont="1" applyBorder="1" applyAlignment="1">
      <alignment horizontal="center" vertical="center" shrinkToFit="1"/>
    </xf>
    <xf numFmtId="0" fontId="17" fillId="0" borderId="19" xfId="0" applyFont="1" applyBorder="1" applyAlignment="1">
      <alignment horizontal="center" vertical="center" wrapText="1" shrinkToFit="1"/>
    </xf>
    <xf numFmtId="0" fontId="64" fillId="0" borderId="19" xfId="0" applyFont="1" applyBorder="1" applyAlignment="1">
      <alignment horizontal="center" vertical="center" wrapText="1" shrinkToFit="1"/>
    </xf>
    <xf numFmtId="0" fontId="64" fillId="0" borderId="19" xfId="0" applyFont="1" applyBorder="1" applyAlignment="1">
      <alignment horizontal="center" vertical="center" shrinkToFit="1"/>
    </xf>
    <xf numFmtId="49" fontId="17" fillId="0" borderId="19" xfId="0" applyNumberFormat="1" applyFont="1" applyBorder="1" applyAlignment="1">
      <alignment horizontal="center" vertical="center" shrinkToFit="1"/>
    </xf>
    <xf numFmtId="49" fontId="17" fillId="0" borderId="21" xfId="0" applyNumberFormat="1" applyFont="1" applyBorder="1" applyAlignment="1">
      <alignment horizontal="center" vertical="center" wrapText="1" shrinkToFit="1"/>
    </xf>
    <xf numFmtId="49" fontId="17" fillId="0" borderId="5" xfId="0" applyNumberFormat="1" applyFont="1" applyBorder="1" applyAlignment="1">
      <alignment horizontal="center" vertical="center" wrapText="1" shrinkToFit="1"/>
    </xf>
    <xf numFmtId="0" fontId="17" fillId="0" borderId="12"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9" fillId="6" borderId="67" xfId="0" applyFont="1" applyFill="1" applyBorder="1" applyAlignment="1">
      <alignment horizontal="distributed" vertical="center"/>
    </xf>
    <xf numFmtId="0" fontId="9" fillId="6" borderId="68" xfId="0" applyFont="1" applyFill="1" applyBorder="1" applyAlignment="1">
      <alignment horizontal="distributed" vertical="center"/>
    </xf>
    <xf numFmtId="0" fontId="8" fillId="0" borderId="0" xfId="0" applyFont="1" applyAlignment="1">
      <alignment horizontal="distributed" vertical="center" shrinkToFit="1"/>
    </xf>
    <xf numFmtId="0" fontId="12" fillId="0" borderId="0" xfId="0" applyFont="1" applyAlignment="1">
      <alignment horizontal="left" vertical="top" wrapText="1" indent="1"/>
    </xf>
    <xf numFmtId="0" fontId="12" fillId="0" borderId="0" xfId="0" applyFont="1" applyAlignment="1">
      <alignment horizontal="left" vertical="center" indent="1" shrinkToFit="1"/>
    </xf>
    <xf numFmtId="49" fontId="12" fillId="0" borderId="0" xfId="0" applyNumberFormat="1" applyFont="1" applyAlignment="1">
      <alignment horizontal="left" vertical="center" wrapText="1" indent="1"/>
    </xf>
    <xf numFmtId="49" fontId="6" fillId="6" borderId="41" xfId="0" applyNumberFormat="1" applyFont="1" applyFill="1" applyBorder="1" applyAlignment="1">
      <alignment horizontal="distributed" vertical="center"/>
    </xf>
    <xf numFmtId="49" fontId="6" fillId="6" borderId="25" xfId="0" applyNumberFormat="1" applyFont="1" applyFill="1" applyBorder="1" applyAlignment="1">
      <alignment horizontal="distributed" vertical="center"/>
    </xf>
    <xf numFmtId="49" fontId="8" fillId="0" borderId="0" xfId="0" applyNumberFormat="1" applyFont="1" applyAlignment="1">
      <alignment horizontal="center" vertical="center" wrapText="1"/>
    </xf>
    <xf numFmtId="0" fontId="17" fillId="0" borderId="0" xfId="0" applyFont="1" applyAlignment="1">
      <alignment horizontal="center" vertical="center"/>
    </xf>
    <xf numFmtId="49" fontId="6" fillId="6" borderId="65" xfId="0" applyNumberFormat="1" applyFont="1" applyFill="1" applyBorder="1" applyAlignment="1">
      <alignment horizontal="distributed" vertical="center"/>
    </xf>
    <xf numFmtId="49" fontId="6" fillId="6" borderId="66" xfId="0" applyNumberFormat="1" applyFont="1" applyFill="1" applyBorder="1" applyAlignment="1">
      <alignment horizontal="distributed" vertical="center"/>
    </xf>
    <xf numFmtId="49" fontId="9" fillId="6" borderId="39" xfId="0" applyNumberFormat="1" applyFont="1" applyFill="1" applyBorder="1" applyAlignment="1">
      <alignment horizontal="distributed" vertical="center"/>
    </xf>
    <xf numFmtId="49" fontId="9" fillId="6" borderId="14" xfId="0" applyNumberFormat="1" applyFont="1" applyFill="1" applyBorder="1" applyAlignment="1">
      <alignment horizontal="distributed" vertical="center"/>
    </xf>
    <xf numFmtId="0" fontId="6" fillId="0" borderId="0" xfId="0" applyFont="1" applyAlignment="1">
      <alignment horizontal="distributed" vertical="center" shrinkToFit="1"/>
    </xf>
    <xf numFmtId="0" fontId="8" fillId="0" borderId="0" xfId="0" applyFont="1" applyAlignment="1">
      <alignment horizontal="distributed" vertical="center" wrapText="1" shrinkToFit="1"/>
    </xf>
    <xf numFmtId="0" fontId="12" fillId="0" borderId="0" xfId="0" applyFont="1" applyAlignment="1">
      <alignment horizontal="left" vertical="center" wrapText="1" indent="1"/>
    </xf>
    <xf numFmtId="0" fontId="12" fillId="0" borderId="1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49" fontId="8" fillId="5" borderId="10" xfId="0" applyNumberFormat="1" applyFont="1" applyFill="1" applyBorder="1" applyAlignment="1">
      <alignment horizontal="distributed" vertical="center"/>
    </xf>
    <xf numFmtId="49" fontId="8" fillId="5" borderId="11" xfId="0" applyNumberFormat="1" applyFont="1" applyFill="1" applyBorder="1" applyAlignment="1">
      <alignment horizontal="distributed" vertical="center"/>
    </xf>
    <xf numFmtId="0" fontId="8" fillId="5" borderId="10" xfId="0" applyFont="1" applyFill="1" applyBorder="1" applyAlignment="1">
      <alignment horizontal="distributed" vertical="center" shrinkToFit="1"/>
    </xf>
    <xf numFmtId="0" fontId="8" fillId="5" borderId="11" xfId="0" applyFont="1" applyFill="1" applyBorder="1" applyAlignment="1">
      <alignment horizontal="distributed" vertical="center" shrinkToFit="1"/>
    </xf>
    <xf numFmtId="0" fontId="17" fillId="0" borderId="0" xfId="0" applyFont="1" applyAlignment="1">
      <alignment horizontal="left" vertical="center" wrapText="1" indent="1"/>
    </xf>
    <xf numFmtId="0" fontId="17" fillId="0" borderId="4" xfId="0" applyFont="1" applyBorder="1" applyAlignment="1">
      <alignment horizontal="left" vertical="center" wrapText="1" indent="1"/>
    </xf>
    <xf numFmtId="0" fontId="6" fillId="0" borderId="0" xfId="0" applyFont="1" applyAlignment="1">
      <alignment horizontal="distributed" vertical="center" wrapText="1" shrinkToFit="1"/>
    </xf>
    <xf numFmtId="0" fontId="17" fillId="0" borderId="0" xfId="0" applyFont="1" applyAlignment="1">
      <alignment horizontal="left" vertical="center" indent="1" shrinkToFit="1"/>
    </xf>
    <xf numFmtId="0" fontId="17" fillId="0" borderId="4" xfId="0" applyFont="1" applyBorder="1" applyAlignment="1">
      <alignment horizontal="left" vertical="center" indent="1" shrinkToFit="1"/>
    </xf>
    <xf numFmtId="0" fontId="6" fillId="0" borderId="70" xfId="0" applyFont="1" applyBorder="1" applyAlignment="1">
      <alignment horizontal="center" vertical="center" wrapText="1"/>
    </xf>
    <xf numFmtId="0" fontId="6" fillId="0" borderId="71" xfId="0" applyFont="1" applyBorder="1" applyAlignment="1">
      <alignment horizontal="distributed" vertical="center" shrinkToFit="1"/>
    </xf>
    <xf numFmtId="0" fontId="26" fillId="0" borderId="0" xfId="0" applyFont="1" applyAlignment="1">
      <alignment horizontal="right"/>
    </xf>
    <xf numFmtId="0" fontId="7" fillId="0" borderId="0" xfId="0" applyFont="1" applyAlignment="1">
      <alignment horizontal="left" vertical="center" shrinkToFit="1"/>
    </xf>
    <xf numFmtId="0" fontId="7" fillId="0" borderId="72" xfId="0" applyFont="1" applyBorder="1" applyAlignment="1">
      <alignment horizontal="left" vertical="center" shrinkToFit="1"/>
    </xf>
    <xf numFmtId="0" fontId="12" fillId="0" borderId="60" xfId="0" applyFont="1" applyBorder="1" applyAlignment="1">
      <alignment horizontal="distributed" vertical="center" justifyLastLine="1" shrinkToFit="1"/>
    </xf>
    <xf numFmtId="0" fontId="12" fillId="0" borderId="61" xfId="0" applyFont="1" applyBorder="1" applyAlignment="1">
      <alignment horizontal="distributed" vertical="center" justifyLastLine="1" shrinkToFit="1"/>
    </xf>
    <xf numFmtId="0" fontId="12" fillId="0" borderId="62" xfId="0" applyFont="1" applyBorder="1" applyAlignment="1">
      <alignment horizontal="distributed" vertical="center" justifyLastLine="1" shrinkToFit="1"/>
    </xf>
    <xf numFmtId="0" fontId="28" fillId="0" borderId="0" xfId="2" applyNumberFormat="1" applyFont="1" applyBorder="1" applyAlignment="1">
      <alignment horizontal="center" vertical="center" shrinkToFit="1"/>
    </xf>
    <xf numFmtId="0" fontId="12" fillId="0" borderId="0" xfId="0" applyFont="1" applyAlignment="1">
      <alignment vertical="center" shrinkToFit="1"/>
    </xf>
    <xf numFmtId="0" fontId="7" fillId="0" borderId="0" xfId="2" applyNumberFormat="1" applyFont="1" applyBorder="1" applyAlignment="1">
      <alignment horizontal="center" vertical="center" shrinkToFit="1"/>
    </xf>
    <xf numFmtId="0" fontId="9" fillId="0" borderId="0" xfId="0" applyFont="1" applyAlignment="1">
      <alignment horizontal="distributed" vertical="center"/>
    </xf>
    <xf numFmtId="0" fontId="21" fillId="0" borderId="0" xfId="0" applyFont="1" applyAlignment="1">
      <alignment horizontal="center" vertical="center" shrinkToFit="1"/>
    </xf>
    <xf numFmtId="49" fontId="9" fillId="6" borderId="47" xfId="0" applyNumberFormat="1" applyFont="1" applyFill="1" applyBorder="1" applyAlignment="1">
      <alignment horizontal="distributed" vertical="center"/>
    </xf>
    <xf numFmtId="49" fontId="9" fillId="6" borderId="16" xfId="0" applyNumberFormat="1" applyFont="1" applyFill="1" applyBorder="1" applyAlignment="1">
      <alignment horizontal="distributed" vertical="center"/>
    </xf>
    <xf numFmtId="0" fontId="7" fillId="0" borderId="1" xfId="0" applyFont="1" applyBorder="1" applyAlignment="1">
      <alignment horizontal="right" vertical="center"/>
    </xf>
    <xf numFmtId="0" fontId="17" fillId="0" borderId="71" xfId="0" applyFont="1" applyBorder="1" applyAlignment="1">
      <alignment horizontal="left" vertical="center" wrapText="1" indent="1"/>
    </xf>
    <xf numFmtId="0" fontId="17" fillId="0" borderId="74" xfId="0" applyFont="1" applyBorder="1" applyAlignment="1">
      <alignment horizontal="left" vertical="center" wrapText="1" indent="1"/>
    </xf>
    <xf numFmtId="0" fontId="9" fillId="0" borderId="69" xfId="0" applyFont="1" applyBorder="1" applyAlignment="1">
      <alignment horizontal="left" wrapText="1"/>
    </xf>
    <xf numFmtId="0" fontId="9" fillId="0" borderId="0" xfId="0" applyFont="1" applyAlignment="1">
      <alignment horizontal="left" wrapText="1"/>
    </xf>
    <xf numFmtId="49" fontId="22" fillId="0" borderId="0" xfId="0" applyNumberFormat="1" applyFont="1" applyAlignment="1">
      <alignment horizontal="center" vertical="center"/>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9" fillId="0" borderId="0" xfId="0" applyFont="1" applyAlignment="1">
      <alignment horizontal="left" vertical="center" shrinkToFit="1"/>
    </xf>
    <xf numFmtId="180" fontId="24" fillId="0" borderId="0" xfId="0" applyNumberFormat="1" applyFont="1" applyAlignment="1">
      <alignment horizontal="left" indent="1" shrinkToFit="1"/>
    </xf>
    <xf numFmtId="180" fontId="24" fillId="0" borderId="2" xfId="0" applyNumberFormat="1" applyFont="1" applyBorder="1" applyAlignment="1">
      <alignment horizontal="left" vertical="center" indent="3" shrinkToFit="1"/>
    </xf>
    <xf numFmtId="177" fontId="7" fillId="0" borderId="0" xfId="0" applyNumberFormat="1" applyFont="1" applyAlignment="1">
      <alignment horizontal="distributed" vertical="center"/>
    </xf>
    <xf numFmtId="0" fontId="71" fillId="0" borderId="22" xfId="0" applyFont="1" applyBorder="1" applyAlignment="1">
      <alignment horizontal="center" vertical="center" shrinkToFit="1"/>
    </xf>
    <xf numFmtId="0" fontId="6" fillId="0" borderId="69" xfId="0" applyFont="1" applyBorder="1" applyAlignment="1">
      <alignment horizontal="distributed" vertical="center" shrinkToFit="1"/>
    </xf>
    <xf numFmtId="0" fontId="17" fillId="0" borderId="69" xfId="0" applyFont="1" applyBorder="1" applyAlignment="1">
      <alignment horizontal="left" vertical="center" wrapText="1" indent="1"/>
    </xf>
    <xf numFmtId="0" fontId="17" fillId="0" borderId="73" xfId="0" applyFont="1" applyBorder="1" applyAlignment="1">
      <alignment horizontal="left" vertical="center" wrapText="1" indent="1"/>
    </xf>
    <xf numFmtId="0" fontId="17" fillId="7" borderId="75" xfId="4" applyFont="1" applyFill="1" applyBorder="1" applyAlignment="1">
      <alignment horizontal="center" vertical="center" wrapText="1"/>
    </xf>
    <xf numFmtId="0" fontId="17" fillId="7" borderId="76" xfId="4" applyFont="1" applyFill="1" applyBorder="1" applyAlignment="1">
      <alignment horizontal="center" vertical="center" wrapText="1"/>
    </xf>
    <xf numFmtId="0" fontId="17" fillId="7" borderId="77" xfId="4" applyFont="1" applyFill="1" applyBorder="1" applyAlignment="1">
      <alignment horizontal="center" vertical="center" wrapText="1"/>
    </xf>
    <xf numFmtId="0" fontId="2" fillId="7" borderId="75" xfId="4" applyFill="1" applyBorder="1" applyAlignment="1">
      <alignment horizontal="center" vertical="center" shrinkToFit="1"/>
    </xf>
    <xf numFmtId="0" fontId="2" fillId="7" borderId="76" xfId="4" applyFill="1" applyBorder="1" applyAlignment="1">
      <alignment horizontal="center" vertical="center" shrinkToFit="1"/>
    </xf>
    <xf numFmtId="0" fontId="55" fillId="7" borderId="41" xfId="4" applyFont="1" applyFill="1" applyBorder="1" applyAlignment="1">
      <alignment horizontal="left" vertical="center" wrapText="1"/>
    </xf>
    <xf numFmtId="0" fontId="55" fillId="7" borderId="24" xfId="4" applyFont="1" applyFill="1" applyBorder="1" applyAlignment="1">
      <alignment horizontal="left" vertical="center" wrapText="1"/>
    </xf>
    <xf numFmtId="0" fontId="16" fillId="7" borderId="75" xfId="4" applyFont="1" applyFill="1" applyBorder="1" applyAlignment="1">
      <alignment horizontal="center" vertical="center" wrapText="1"/>
    </xf>
    <xf numFmtId="0" fontId="16" fillId="7" borderId="76" xfId="4" applyFont="1" applyFill="1" applyBorder="1" applyAlignment="1">
      <alignment horizontal="center" vertical="center" wrapText="1"/>
    </xf>
    <xf numFmtId="0" fontId="17" fillId="7" borderId="78" xfId="4" applyFont="1" applyFill="1" applyBorder="1" applyAlignment="1">
      <alignment horizontal="center" vertical="center" wrapText="1"/>
    </xf>
    <xf numFmtId="0" fontId="17" fillId="7" borderId="79" xfId="4" applyFont="1" applyFill="1" applyBorder="1" applyAlignment="1">
      <alignment horizontal="center" vertical="center" wrapText="1"/>
    </xf>
    <xf numFmtId="0" fontId="17" fillId="7" borderId="75" xfId="4" applyFont="1" applyFill="1" applyBorder="1" applyAlignment="1">
      <alignment horizontal="center" vertical="center" shrinkToFit="1"/>
    </xf>
    <xf numFmtId="0" fontId="17" fillId="7" borderId="76" xfId="4" applyFont="1" applyFill="1" applyBorder="1" applyAlignment="1">
      <alignment horizontal="center" vertical="center" shrinkToFit="1"/>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0" xfId="0" applyFont="1" applyBorder="1" applyAlignment="1">
      <alignment horizontal="left" vertical="center" indent="1"/>
    </xf>
    <xf numFmtId="0" fontId="7" fillId="0" borderId="81" xfId="0" applyFont="1" applyBorder="1" applyAlignment="1">
      <alignment horizontal="left" vertical="center" indent="1"/>
    </xf>
    <xf numFmtId="0" fontId="8" fillId="0" borderId="12" xfId="0" applyFont="1" applyBorder="1" applyAlignment="1">
      <alignment vertical="center" wrapText="1"/>
    </xf>
    <xf numFmtId="0" fontId="8" fillId="0" borderId="11" xfId="0" applyFont="1" applyBorder="1" applyAlignment="1">
      <alignment vertical="center" wrapText="1"/>
    </xf>
    <xf numFmtId="0" fontId="7" fillId="0" borderId="12" xfId="0" applyFont="1" applyBorder="1" applyAlignment="1">
      <alignment vertical="center" wrapText="1"/>
    </xf>
    <xf numFmtId="0" fontId="7" fillId="0" borderId="11" xfId="0" applyFont="1" applyBorder="1" applyAlignment="1">
      <alignment vertical="center" wrapText="1"/>
    </xf>
    <xf numFmtId="0" fontId="7" fillId="0" borderId="82" xfId="0" applyFont="1" applyBorder="1" applyAlignment="1">
      <alignment horizontal="left" vertical="center" indent="1"/>
    </xf>
    <xf numFmtId="0" fontId="7" fillId="0" borderId="11" xfId="0" applyFont="1" applyBorder="1" applyAlignment="1">
      <alignment horizontal="left" vertical="center" indent="1"/>
    </xf>
    <xf numFmtId="0" fontId="8" fillId="0" borderId="34" xfId="0" applyFont="1" applyBorder="1" applyAlignment="1">
      <alignment horizontal="left" vertical="center" wrapText="1"/>
    </xf>
    <xf numFmtId="0" fontId="8" fillId="0" borderId="20" xfId="0" applyFont="1" applyBorder="1" applyAlignment="1">
      <alignment horizontal="left" vertical="center" wrapText="1"/>
    </xf>
    <xf numFmtId="0" fontId="8" fillId="0" borderId="32" xfId="0" applyFont="1" applyBorder="1" applyAlignment="1">
      <alignment horizontal="left" vertical="center" wrapText="1"/>
    </xf>
    <xf numFmtId="0" fontId="8" fillId="0" borderId="23" xfId="0" applyFont="1" applyBorder="1" applyAlignment="1">
      <alignment horizontal="left" vertical="center" wrapText="1"/>
    </xf>
    <xf numFmtId="0" fontId="7" fillId="0" borderId="19" xfId="0" applyFont="1" applyBorder="1" applyAlignment="1">
      <alignment horizontal="center" vertical="center" shrinkToFit="1"/>
    </xf>
    <xf numFmtId="0" fontId="14" fillId="0" borderId="0" xfId="0" applyFont="1" applyAlignment="1">
      <alignment horizontal="left" vertical="center" wrapText="1" indent="2"/>
    </xf>
    <xf numFmtId="0" fontId="7" fillId="0" borderId="0" xfId="0" applyFont="1" applyAlignment="1">
      <alignment horizontal="distributed" vertical="center" shrinkToFit="1"/>
    </xf>
    <xf numFmtId="0" fontId="7" fillId="0" borderId="0" xfId="0" applyFont="1" applyAlignment="1">
      <alignment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8" fillId="0" borderId="21" xfId="0" applyFont="1" applyBorder="1" applyAlignment="1">
      <alignment horizontal="left" vertical="center" wrapText="1"/>
    </xf>
    <xf numFmtId="0" fontId="8" fillId="0" borderId="5" xfId="0" applyFont="1" applyBorder="1" applyAlignment="1">
      <alignment horizontal="left" vertical="center" wrapText="1"/>
    </xf>
    <xf numFmtId="0" fontId="7" fillId="0" borderId="82" xfId="0" applyFont="1" applyBorder="1" applyAlignment="1">
      <alignment horizontal="left" vertical="center" wrapText="1" indent="1"/>
    </xf>
    <xf numFmtId="0" fontId="7" fillId="0" borderId="11" xfId="0" applyFont="1" applyBorder="1" applyAlignment="1">
      <alignment horizontal="left" vertical="center" wrapText="1" indent="1"/>
    </xf>
    <xf numFmtId="0" fontId="56"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indent="2"/>
    </xf>
    <xf numFmtId="0" fontId="7" fillId="0" borderId="0" xfId="0" applyFont="1" applyAlignment="1">
      <alignment horizontal="left" vertical="center" indent="3"/>
    </xf>
    <xf numFmtId="0" fontId="7" fillId="0" borderId="0" xfId="0" applyFont="1" applyAlignment="1" applyProtection="1">
      <alignment horizontal="left" vertical="center"/>
      <protection locked="0"/>
    </xf>
    <xf numFmtId="0" fontId="7" fillId="0" borderId="0" xfId="0" applyFont="1" applyAlignment="1">
      <alignment horizontal="left" vertical="center" indent="1" shrinkToFit="1"/>
    </xf>
    <xf numFmtId="0" fontId="7" fillId="0" borderId="22" xfId="0" applyFont="1" applyBorder="1" applyProtection="1">
      <alignment vertical="center"/>
      <protection locked="0"/>
    </xf>
    <xf numFmtId="0" fontId="7" fillId="0" borderId="0" xfId="0" applyFont="1" applyAlignment="1">
      <alignment horizontal="center" vertical="center"/>
    </xf>
    <xf numFmtId="0" fontId="7" fillId="0" borderId="0" xfId="0" applyFont="1" applyAlignment="1" applyProtection="1">
      <alignment horizontal="distributed" vertical="center"/>
      <protection locked="0"/>
    </xf>
    <xf numFmtId="0" fontId="7" fillId="0" borderId="12" xfId="0" applyFont="1" applyBorder="1" applyProtection="1">
      <alignment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0" fontId="7" fillId="0" borderId="22" xfId="0" applyFont="1" applyBorder="1" applyAlignment="1" applyProtection="1">
      <alignment vertical="center" shrinkToFit="1"/>
      <protection locked="0"/>
    </xf>
    <xf numFmtId="0" fontId="6" fillId="0" borderId="0" xfId="0" applyFont="1" applyAlignment="1">
      <alignment horizontal="left" vertical="top" wrapText="1"/>
    </xf>
    <xf numFmtId="0" fontId="0" fillId="0" borderId="0" xfId="0" applyAlignment="1">
      <alignment horizontal="left" vertical="center" indent="2" shrinkToFit="1"/>
    </xf>
    <xf numFmtId="0" fontId="7" fillId="0" borderId="0" xfId="0" applyFont="1" applyAlignment="1">
      <alignment horizontal="right" vertical="center"/>
    </xf>
    <xf numFmtId="0" fontId="3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indent="1" shrinkToFit="1"/>
    </xf>
    <xf numFmtId="0" fontId="79" fillId="0" borderId="0" xfId="6" applyAlignment="1">
      <alignment horizontal="distributed" vertical="center"/>
    </xf>
    <xf numFmtId="0" fontId="79" fillId="0" borderId="0" xfId="6" applyAlignment="1">
      <alignment horizontal="left" vertical="center"/>
    </xf>
    <xf numFmtId="0" fontId="79" fillId="0" borderId="0" xfId="6" applyAlignment="1">
      <alignment horizontal="right" vertical="center"/>
    </xf>
    <xf numFmtId="0" fontId="82" fillId="0" borderId="0" xfId="6" applyFont="1" applyAlignment="1">
      <alignment horizontal="right" vertical="center"/>
    </xf>
    <xf numFmtId="0" fontId="99" fillId="0" borderId="0" xfId="6" applyFont="1" applyAlignment="1">
      <alignment horizontal="left" vertical="center"/>
    </xf>
    <xf numFmtId="0" fontId="100" fillId="0" borderId="0" xfId="6" applyFont="1" applyAlignment="1">
      <alignment horizontal="center" vertical="center"/>
    </xf>
    <xf numFmtId="0" fontId="82" fillId="0" borderId="0" xfId="6" applyFont="1" applyAlignment="1">
      <alignment horizontal="left" vertical="center" wrapText="1"/>
    </xf>
    <xf numFmtId="0" fontId="82" fillId="0" borderId="0" xfId="6" applyFont="1" applyAlignment="1">
      <alignment horizontal="center" vertical="center"/>
    </xf>
    <xf numFmtId="0" fontId="82" fillId="0" borderId="19" xfId="6" applyFont="1" applyBorder="1" applyAlignment="1">
      <alignment horizontal="center" vertical="center" wrapText="1"/>
    </xf>
    <xf numFmtId="0" fontId="79" fillId="0" borderId="19" xfId="6" applyBorder="1" applyAlignment="1">
      <alignment horizontal="left" vertical="center"/>
    </xf>
    <xf numFmtId="0" fontId="82" fillId="0" borderId="19" xfId="6" applyFont="1" applyBorder="1" applyAlignment="1">
      <alignment horizontal="left" vertical="center" wrapText="1"/>
    </xf>
    <xf numFmtId="0" fontId="78" fillId="0" borderId="94" xfId="8" applyFont="1" applyBorder="1" applyAlignment="1">
      <alignment horizontal="left" vertical="center" wrapText="1"/>
    </xf>
    <xf numFmtId="0" fontId="0" fillId="0" borderId="95" xfId="0" applyBorder="1" applyAlignment="1">
      <alignment horizontal="left" vertical="center"/>
    </xf>
    <xf numFmtId="0" fontId="0" fillId="0" borderId="96" xfId="0" applyBorder="1" applyAlignment="1">
      <alignment horizontal="left" vertical="center"/>
    </xf>
    <xf numFmtId="178" fontId="33" fillId="0" borderId="6" xfId="0" applyNumberFormat="1" applyFont="1" applyBorder="1" applyAlignment="1">
      <alignment horizontal="left" indent="1" shrinkToFit="1"/>
    </xf>
    <xf numFmtId="0" fontId="30" fillId="0" borderId="0" xfId="0" applyFont="1" applyAlignment="1">
      <alignment horizontal="center"/>
    </xf>
    <xf numFmtId="0" fontId="29" fillId="0" borderId="0" xfId="0" applyFont="1" applyAlignment="1">
      <alignment horizontal="distributed"/>
    </xf>
    <xf numFmtId="0" fontId="29" fillId="0" borderId="6" xfId="0" applyFont="1" applyBorder="1" applyAlignment="1">
      <alignment horizontal="left" indent="1"/>
    </xf>
    <xf numFmtId="0" fontId="29" fillId="0" borderId="85" xfId="0" applyFont="1" applyBorder="1" applyAlignment="1">
      <alignment horizontal="center" vertical="top"/>
    </xf>
    <xf numFmtId="0" fontId="115" fillId="0" borderId="97" xfId="8" applyFont="1" applyBorder="1" applyAlignment="1">
      <alignment horizontal="left" vertical="top" wrapText="1"/>
    </xf>
    <xf numFmtId="0" fontId="115" fillId="0" borderId="98" xfId="8" applyFont="1" applyBorder="1" applyAlignment="1">
      <alignment horizontal="left" vertical="top" wrapText="1"/>
    </xf>
    <xf numFmtId="0" fontId="115" fillId="0" borderId="99" xfId="8" applyFont="1" applyBorder="1" applyAlignment="1">
      <alignment horizontal="left" vertical="top" wrapText="1"/>
    </xf>
    <xf numFmtId="0" fontId="34" fillId="0" borderId="0" xfId="0" applyFont="1" applyAlignment="1">
      <alignment horizontal="justify" vertical="center" wrapText="1"/>
    </xf>
    <xf numFmtId="180" fontId="33" fillId="0" borderId="6" xfId="0" applyNumberFormat="1" applyFont="1" applyBorder="1" applyAlignment="1">
      <alignment horizontal="left" indent="1" shrinkToFit="1"/>
    </xf>
    <xf numFmtId="0" fontId="29" fillId="0" borderId="6" xfId="0" applyFont="1" applyBorder="1" applyAlignment="1">
      <alignment horizontal="distributed" indent="1"/>
    </xf>
    <xf numFmtId="180" fontId="33" fillId="0" borderId="6" xfId="0" applyNumberFormat="1" applyFont="1" applyBorder="1" applyAlignment="1">
      <alignment shrinkToFit="1"/>
    </xf>
    <xf numFmtId="0" fontId="34" fillId="0" borderId="0" xfId="0" applyFont="1" applyAlignment="1">
      <alignment horizontal="left"/>
    </xf>
    <xf numFmtId="0" fontId="110" fillId="0" borderId="88" xfId="0" applyFont="1" applyBorder="1" applyAlignment="1">
      <alignment horizontal="center" vertical="center" wrapText="1"/>
    </xf>
    <xf numFmtId="0" fontId="110" fillId="0" borderId="89" xfId="0" applyFont="1" applyBorder="1" applyAlignment="1">
      <alignment horizontal="center" vertical="center" wrapText="1"/>
    </xf>
    <xf numFmtId="0" fontId="110" fillId="0" borderId="90" xfId="0" applyFont="1" applyBorder="1" applyAlignment="1">
      <alignment horizontal="center" vertical="center" wrapText="1"/>
    </xf>
    <xf numFmtId="0" fontId="110" fillId="0" borderId="91" xfId="0" applyFont="1" applyBorder="1" applyAlignment="1">
      <alignment horizontal="center" vertical="center" wrapText="1"/>
    </xf>
    <xf numFmtId="0" fontId="110" fillId="0" borderId="92" xfId="0" applyFont="1" applyBorder="1" applyAlignment="1">
      <alignment horizontal="center" vertical="center" wrapText="1"/>
    </xf>
    <xf numFmtId="0" fontId="110" fillId="0" borderId="93" xfId="0" applyFont="1" applyBorder="1" applyAlignment="1">
      <alignment horizontal="center" vertical="center" wrapText="1"/>
    </xf>
    <xf numFmtId="0" fontId="40" fillId="0" borderId="88" xfId="0" applyFont="1" applyBorder="1" applyAlignment="1">
      <alignment horizontal="center" vertical="top" wrapText="1"/>
    </xf>
    <xf numFmtId="0" fontId="40" fillId="0" borderId="89" xfId="0" applyFont="1" applyBorder="1" applyAlignment="1">
      <alignment horizontal="center" vertical="top" wrapText="1"/>
    </xf>
    <xf numFmtId="0" fontId="40" fillId="0" borderId="90" xfId="0" applyFont="1" applyBorder="1" applyAlignment="1">
      <alignment horizontal="center" vertical="top" wrapText="1"/>
    </xf>
    <xf numFmtId="0" fontId="40" fillId="0" borderId="35" xfId="0" applyFont="1" applyBorder="1" applyAlignment="1">
      <alignment horizontal="center" vertical="top" wrapText="1"/>
    </xf>
    <xf numFmtId="0" fontId="40" fillId="0" borderId="0" xfId="0" applyFont="1" applyAlignment="1">
      <alignment horizontal="center" vertical="top" wrapText="1"/>
    </xf>
    <xf numFmtId="0" fontId="40" fillId="0" borderId="72" xfId="0" applyFont="1" applyBorder="1" applyAlignment="1">
      <alignment horizontal="center" vertical="top" wrapText="1"/>
    </xf>
    <xf numFmtId="0" fontId="40" fillId="0" borderId="91" xfId="0" applyFont="1" applyBorder="1" applyAlignment="1">
      <alignment horizontal="center" vertical="top" wrapText="1"/>
    </xf>
    <xf numFmtId="0" fontId="40" fillId="0" borderId="92" xfId="0" applyFont="1" applyBorder="1" applyAlignment="1">
      <alignment horizontal="center" vertical="top" wrapText="1"/>
    </xf>
    <xf numFmtId="0" fontId="40" fillId="0" borderId="93" xfId="0" applyFont="1" applyBorder="1" applyAlignment="1">
      <alignment horizontal="center" vertical="top" wrapText="1"/>
    </xf>
    <xf numFmtId="0" fontId="40" fillId="0" borderId="0" xfId="0" applyFont="1" applyAlignment="1">
      <alignment horizontal="distributed" wrapText="1"/>
    </xf>
    <xf numFmtId="0" fontId="29" fillId="0" borderId="0" xfId="0" applyFont="1" applyAlignment="1">
      <alignment horizontal="left" vertical="distributed" wrapText="1" indent="1"/>
    </xf>
    <xf numFmtId="49" fontId="40" fillId="0" borderId="0" xfId="0" applyNumberFormat="1" applyFont="1" applyAlignment="1">
      <alignment horizontal="distributed"/>
    </xf>
    <xf numFmtId="0" fontId="78" fillId="0" borderId="100" xfId="8" applyFont="1" applyBorder="1" applyAlignment="1">
      <alignment horizontal="left" vertical="center" wrapText="1"/>
    </xf>
    <xf numFmtId="0" fontId="0" fillId="0" borderId="101" xfId="0" applyBorder="1" applyAlignment="1">
      <alignment horizontal="left" vertical="center"/>
    </xf>
    <xf numFmtId="0" fontId="0" fillId="0" borderId="102" xfId="0" applyBorder="1" applyAlignment="1">
      <alignment horizontal="left" vertical="center"/>
    </xf>
    <xf numFmtId="0" fontId="115" fillId="0" borderId="97" xfId="8" applyFont="1" applyBorder="1" applyAlignment="1">
      <alignment horizontal="left" vertical="center" wrapText="1"/>
    </xf>
    <xf numFmtId="0" fontId="115" fillId="0" borderId="98" xfId="8" applyFont="1" applyBorder="1" applyAlignment="1">
      <alignment horizontal="left" vertical="center" wrapText="1"/>
    </xf>
    <xf numFmtId="0" fontId="0" fillId="0" borderId="98" xfId="0" applyBorder="1">
      <alignment vertical="center"/>
    </xf>
    <xf numFmtId="0" fontId="0" fillId="0" borderId="99" xfId="0" applyBorder="1">
      <alignment vertical="center"/>
    </xf>
    <xf numFmtId="0" fontId="88" fillId="0" borderId="0" xfId="0" applyFont="1" applyAlignment="1">
      <alignment vertical="center" wrapText="1"/>
    </xf>
    <xf numFmtId="0" fontId="87" fillId="0" borderId="12" xfId="0" applyFont="1" applyBorder="1" applyAlignment="1">
      <alignment horizontal="center" vertical="center"/>
    </xf>
    <xf numFmtId="0" fontId="87" fillId="0" borderId="11" xfId="0" applyFont="1" applyBorder="1" applyAlignment="1">
      <alignment horizontal="center" vertical="center"/>
    </xf>
    <xf numFmtId="0" fontId="92" fillId="0" borderId="12" xfId="0" applyFont="1" applyBorder="1" applyAlignment="1" applyProtection="1">
      <alignment vertical="center" shrinkToFit="1"/>
      <protection locked="0"/>
    </xf>
    <xf numFmtId="0" fontId="92" fillId="0" borderId="11" xfId="0" applyFont="1" applyBorder="1" applyAlignment="1" applyProtection="1">
      <alignment vertical="center" shrinkToFit="1"/>
      <protection locked="0"/>
    </xf>
    <xf numFmtId="0" fontId="92" fillId="0" borderId="10" xfId="0" applyFont="1" applyBorder="1" applyAlignment="1" applyProtection="1">
      <alignment vertical="center" shrinkToFit="1"/>
      <protection locked="0"/>
    </xf>
    <xf numFmtId="0" fontId="87" fillId="0" borderId="10" xfId="0" applyFont="1" applyBorder="1" applyAlignment="1">
      <alignment horizontal="center" vertical="center"/>
    </xf>
    <xf numFmtId="0" fontId="87" fillId="0" borderId="12" xfId="0" applyFont="1" applyBorder="1" applyAlignment="1" applyProtection="1">
      <alignment vertical="center" shrinkToFit="1"/>
      <protection locked="0"/>
    </xf>
    <xf numFmtId="0" fontId="87" fillId="0" borderId="11" xfId="0" applyFont="1" applyBorder="1" applyAlignment="1" applyProtection="1">
      <alignment vertical="center" shrinkToFit="1"/>
      <protection locked="0"/>
    </xf>
    <xf numFmtId="0" fontId="87" fillId="0" borderId="19" xfId="0" applyFont="1" applyBorder="1" applyAlignment="1">
      <alignment horizontal="center" vertical="center"/>
    </xf>
    <xf numFmtId="0" fontId="87" fillId="0" borderId="10" xfId="0" applyFont="1" applyBorder="1" applyAlignment="1" applyProtection="1">
      <alignment vertical="center" shrinkToFit="1"/>
      <protection locked="0"/>
    </xf>
    <xf numFmtId="0" fontId="87" fillId="0" borderId="0" xfId="0" applyFont="1" applyAlignment="1">
      <alignment vertical="center" wrapText="1"/>
    </xf>
    <xf numFmtId="0" fontId="89" fillId="0" borderId="0" xfId="0" applyFont="1" applyAlignment="1">
      <alignment horizontal="center" vertical="center"/>
    </xf>
    <xf numFmtId="0" fontId="87" fillId="0" borderId="0" xfId="0" applyFont="1" applyAlignment="1" applyProtection="1">
      <alignment horizontal="distributed" vertical="center"/>
      <protection locked="0"/>
    </xf>
    <xf numFmtId="0" fontId="101" fillId="0" borderId="0" xfId="0" applyFont="1" applyAlignment="1">
      <alignment horizontal="left" vertical="center" indent="1" shrinkToFit="1"/>
    </xf>
    <xf numFmtId="0" fontId="30" fillId="0" borderId="0" xfId="0" applyFont="1" applyAlignment="1">
      <alignment horizontal="center" vertical="center"/>
    </xf>
    <xf numFmtId="0" fontId="29" fillId="0" borderId="0" xfId="0" applyFont="1" applyAlignment="1">
      <alignment horizontal="distributed" indent="1"/>
    </xf>
    <xf numFmtId="180" fontId="78" fillId="0" borderId="0" xfId="0" applyNumberFormat="1" applyFont="1" applyAlignment="1">
      <alignment horizontal="left" indent="1" shrinkToFit="1"/>
    </xf>
    <xf numFmtId="180" fontId="78" fillId="0" borderId="0" xfId="0" applyNumberFormat="1" applyFont="1" applyAlignment="1">
      <alignment horizontal="left" indent="1"/>
    </xf>
    <xf numFmtId="177" fontId="33" fillId="0" borderId="0" xfId="0" applyNumberFormat="1" applyFont="1" applyAlignment="1">
      <alignment horizontal="left" indent="1"/>
    </xf>
    <xf numFmtId="0" fontId="34" fillId="0" borderId="0" xfId="0" applyFont="1" applyAlignment="1">
      <alignment horizontal="left" wrapText="1" indent="1"/>
    </xf>
    <xf numFmtId="0" fontId="29" fillId="0" borderId="0" xfId="0" applyFont="1" applyAlignment="1">
      <alignment horizontal="left" wrapText="1" indent="1"/>
    </xf>
  </cellXfs>
  <cellStyles count="9">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3 2" xfId="7" xr:uid="{00000000-0005-0000-0000-000007000000}"/>
    <cellStyle name="標準_H19・20工事・委託申請書（案）" xfId="8" xr:uid="{3F826C77-F8C2-4303-9F3F-6D1E0574A707}"/>
  </cellStyles>
  <dxfs count="42">
    <dxf>
      <border>
        <left/>
        <right style="thin">
          <color indexed="64"/>
        </right>
        <top style="thin">
          <color indexed="64"/>
        </top>
        <bottom style="thin">
          <color indexed="64"/>
        </bottom>
      </border>
    </dxf>
    <dxf>
      <border>
        <left/>
        <right/>
        <top style="thin">
          <color indexed="64"/>
        </top>
        <bottom style="thin">
          <color indexed="64"/>
        </bottom>
      </border>
    </dxf>
    <dxf>
      <border>
        <left style="hair">
          <color indexed="64"/>
        </left>
        <right/>
        <top style="thin">
          <color indexed="64"/>
        </top>
        <bottom style="thin">
          <color indexed="64"/>
        </bottom>
      </border>
    </dxf>
    <dxf>
      <border>
        <left style="thin">
          <color indexed="64"/>
        </left>
        <right/>
        <top style="thin">
          <color indexed="64"/>
        </top>
        <bottom style="thin">
          <color indexed="64"/>
        </bottom>
      </border>
    </dxf>
    <dxf>
      <border>
        <left/>
        <right style="thin">
          <color indexed="64"/>
        </right>
        <top style="thin">
          <color indexed="64"/>
        </top>
        <bottom style="thin">
          <color indexed="64"/>
        </bottom>
      </border>
    </dxf>
    <dxf>
      <border>
        <left/>
        <right/>
        <top style="thin">
          <color indexed="64"/>
        </top>
        <bottom style="thin">
          <color indexed="64"/>
        </bottom>
      </border>
    </dxf>
    <dxf>
      <border>
        <left style="hair">
          <color indexed="64"/>
        </left>
        <right/>
        <top style="thin">
          <color indexed="64"/>
        </top>
        <bottom style="thin">
          <color indexed="64"/>
        </bottom>
      </border>
    </dxf>
    <dxf>
      <border>
        <left/>
        <right style="hair">
          <color indexed="64"/>
        </right>
        <top style="thin">
          <color indexed="64"/>
        </top>
        <bottom style="thin">
          <color indexed="64"/>
        </bottom>
      </border>
    </dxf>
    <dxf>
      <border>
        <left style="thin">
          <color indexed="64"/>
        </left>
        <right/>
        <top style="thin">
          <color indexed="64"/>
        </top>
        <bottom style="thin">
          <color indexed="64"/>
        </bottom>
      </border>
    </dxf>
    <dxf>
      <border>
        <left style="hair">
          <color indexed="64"/>
        </left>
        <right style="thin">
          <color indexed="64"/>
        </right>
        <top style="thin">
          <color indexed="64"/>
        </top>
        <bottom style="thin">
          <color indexed="64"/>
        </bottom>
      </border>
    </dxf>
    <dxf>
      <border>
        <left style="thin">
          <color indexed="64"/>
        </left>
        <right style="hair">
          <color indexed="64"/>
        </right>
        <top style="thin">
          <color indexed="64"/>
        </top>
        <bottom style="thin">
          <color indexed="64"/>
        </bottom>
      </border>
    </dxf>
    <dxf>
      <fill>
        <patternFill>
          <bgColor indexed="63"/>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63"/>
        </patternFill>
      </fill>
    </dxf>
    <dxf>
      <font>
        <color rgb="FFFF0000"/>
      </font>
      <fill>
        <patternFill>
          <bgColor rgb="FFFF9999"/>
        </patternFill>
      </fill>
    </dxf>
    <dxf>
      <font>
        <b val="0"/>
        <i val="0"/>
        <color rgb="FFFF0000"/>
      </font>
      <fill>
        <patternFill>
          <fgColor rgb="FFFF9999"/>
          <bgColor rgb="FFFF9999"/>
        </patternFill>
      </fill>
    </dxf>
    <dxf>
      <font>
        <color rgb="FFFF0000"/>
      </font>
      <fill>
        <patternFill>
          <bgColor rgb="FFFFCCFF"/>
        </patternFill>
      </fill>
    </dxf>
    <dxf>
      <font>
        <color rgb="FFFF0000"/>
      </font>
      <fill>
        <patternFill>
          <bgColor rgb="FFFF9999"/>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ill>
        <patternFill>
          <bgColor theme="0" tint="-0.24994659260841701"/>
        </patternFill>
      </fill>
    </dxf>
    <dxf>
      <fill>
        <patternFill>
          <bgColor rgb="FFFFFF99"/>
        </patternFill>
      </fill>
    </dxf>
    <dxf>
      <fill>
        <patternFill>
          <bgColor theme="0" tint="-0.34998626667073579"/>
        </patternFill>
      </fill>
    </dxf>
  </dxfs>
  <tableStyles count="0" defaultTableStyle="TableStyleMedium9" defaultPivotStyle="PivotStyleLight16"/>
  <colors>
    <mruColors>
      <color rgb="FFFFCCFF"/>
      <color rgb="FFFFFFCC"/>
      <color rgb="FFFFFF99"/>
      <color rgb="FFFFCC99"/>
      <color rgb="FFFFCC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69738</xdr:colOff>
      <xdr:row>13</xdr:row>
      <xdr:rowOff>40822</xdr:rowOff>
    </xdr:from>
    <xdr:to>
      <xdr:col>37</xdr:col>
      <xdr:colOff>1381126</xdr:colOff>
      <xdr:row>15</xdr:row>
      <xdr:rowOff>17010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9281774" y="1973036"/>
          <a:ext cx="1311388" cy="3844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2045074</xdr:colOff>
      <xdr:row>9</xdr:row>
      <xdr:rowOff>55469</xdr:rowOff>
    </xdr:from>
    <xdr:to>
      <xdr:col>4</xdr:col>
      <xdr:colOff>2445124</xdr:colOff>
      <xdr:row>9</xdr:row>
      <xdr:rowOff>455519</xdr:rowOff>
    </xdr:to>
    <xdr:sp macro="" textlink="">
      <xdr:nvSpPr>
        <xdr:cNvPr id="22529" name="Oval 1">
          <a:extLst>
            <a:ext uri="{FF2B5EF4-FFF2-40B4-BE49-F238E27FC236}">
              <a16:creationId xmlns:a16="http://schemas.microsoft.com/office/drawing/2014/main" id="{00000000-0008-0000-0A00-000001580000}"/>
            </a:ext>
          </a:extLst>
        </xdr:cNvPr>
        <xdr:cNvSpPr>
          <a:spLocks noChangeArrowheads="1"/>
        </xdr:cNvSpPr>
      </xdr:nvSpPr>
      <xdr:spPr bwMode="auto">
        <a:xfrm>
          <a:off x="6079192" y="3775822"/>
          <a:ext cx="400050" cy="400050"/>
        </a:xfrm>
        <a:prstGeom prst="ellipse">
          <a:avLst/>
        </a:prstGeom>
        <a:solidFill>
          <a:srgbClr val="FFFFFF"/>
        </a:solidFill>
        <a:ln w="9525" cap="rnd">
          <a:solidFill>
            <a:schemeClr val="tx1"/>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実印</a:t>
          </a:r>
        </a:p>
      </xdr:txBody>
    </xdr:sp>
    <xdr:clientData/>
  </xdr:twoCellAnchor>
  <xdr:twoCellAnchor>
    <xdr:from>
      <xdr:col>4</xdr:col>
      <xdr:colOff>2022661</xdr:colOff>
      <xdr:row>21</xdr:row>
      <xdr:rowOff>66675</xdr:rowOff>
    </xdr:from>
    <xdr:to>
      <xdr:col>4</xdr:col>
      <xdr:colOff>2422711</xdr:colOff>
      <xdr:row>21</xdr:row>
      <xdr:rowOff>466725</xdr:rowOff>
    </xdr:to>
    <xdr:sp macro="" textlink="">
      <xdr:nvSpPr>
        <xdr:cNvPr id="22530" name="Oval 2">
          <a:extLst>
            <a:ext uri="{FF2B5EF4-FFF2-40B4-BE49-F238E27FC236}">
              <a16:creationId xmlns:a16="http://schemas.microsoft.com/office/drawing/2014/main" id="{00000000-0008-0000-0A00-000002580000}"/>
            </a:ext>
          </a:extLst>
        </xdr:cNvPr>
        <xdr:cNvSpPr>
          <a:spLocks noChangeArrowheads="1"/>
        </xdr:cNvSpPr>
      </xdr:nvSpPr>
      <xdr:spPr bwMode="auto">
        <a:xfrm>
          <a:off x="6056779" y="8964146"/>
          <a:ext cx="400050" cy="400050"/>
        </a:xfrm>
        <a:prstGeom prst="ellipse">
          <a:avLst/>
        </a:prstGeom>
        <a:solidFill>
          <a:srgbClr val="FFFFFF"/>
        </a:solidFill>
        <a:ln w="9525" cap="rnd">
          <a:solidFill>
            <a:schemeClr val="tx1"/>
          </a:solidFill>
          <a:prstDash val="sysDot"/>
          <a:round/>
          <a:headEnd/>
          <a:tailEnd/>
        </a:ln>
      </xdr:spPr>
      <xdr:txBody>
        <a:bodyPr vertOverflow="clip" wrap="square" lIns="18288" tIns="18288" rIns="18288" bIns="18288" anchor="ctr" upright="1"/>
        <a:lstStyle/>
        <a:p>
          <a:pPr algn="ctr" rtl="0">
            <a:defRPr sz="1000"/>
          </a:pPr>
          <a:r>
            <a:rPr lang="ja-JP" altLang="en-US" sz="600" b="0" i="0" strike="noStrike">
              <a:solidFill>
                <a:sysClr val="windowText" lastClr="000000"/>
              </a:solidFill>
              <a:latin typeface="ＭＳ Ｐ明朝"/>
              <a:ea typeface="ＭＳ Ｐ明朝"/>
            </a:rPr>
            <a:t>使用印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1688166</xdr:colOff>
      <xdr:row>14</xdr:row>
      <xdr:rowOff>142875</xdr:rowOff>
    </xdr:from>
    <xdr:to>
      <xdr:col>4</xdr:col>
      <xdr:colOff>2088216</xdr:colOff>
      <xdr:row>14</xdr:row>
      <xdr:rowOff>542925</xdr:rowOff>
    </xdr:to>
    <xdr:sp macro="" textlink="">
      <xdr:nvSpPr>
        <xdr:cNvPr id="24577" name="Oval 1">
          <a:extLst>
            <a:ext uri="{FF2B5EF4-FFF2-40B4-BE49-F238E27FC236}">
              <a16:creationId xmlns:a16="http://schemas.microsoft.com/office/drawing/2014/main" id="{00000000-0008-0000-0B00-000001600000}"/>
            </a:ext>
          </a:extLst>
        </xdr:cNvPr>
        <xdr:cNvSpPr>
          <a:spLocks noChangeArrowheads="1"/>
        </xdr:cNvSpPr>
      </xdr:nvSpPr>
      <xdr:spPr bwMode="auto">
        <a:xfrm>
          <a:off x="5778313" y="7202581"/>
          <a:ext cx="400050" cy="400050"/>
        </a:xfrm>
        <a:prstGeom prst="ellipse">
          <a:avLst/>
        </a:prstGeom>
        <a:solidFill>
          <a:srgbClr val="FFFFFF"/>
        </a:solidFill>
        <a:ln w="9525" cap="rnd">
          <a:solidFill>
            <a:sysClr val="windowText" lastClr="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実印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1419225</xdr:colOff>
      <xdr:row>11</xdr:row>
      <xdr:rowOff>142875</xdr:rowOff>
    </xdr:from>
    <xdr:to>
      <xdr:col>4</xdr:col>
      <xdr:colOff>1819275</xdr:colOff>
      <xdr:row>11</xdr:row>
      <xdr:rowOff>542925</xdr:rowOff>
    </xdr:to>
    <xdr:sp macro="" textlink="">
      <xdr:nvSpPr>
        <xdr:cNvPr id="25601" name="Oval 1">
          <a:extLst>
            <a:ext uri="{FF2B5EF4-FFF2-40B4-BE49-F238E27FC236}">
              <a16:creationId xmlns:a16="http://schemas.microsoft.com/office/drawing/2014/main" id="{00000000-0008-0000-0C00-000001640000}"/>
            </a:ext>
          </a:extLst>
        </xdr:cNvPr>
        <xdr:cNvSpPr>
          <a:spLocks noChangeArrowheads="1"/>
        </xdr:cNvSpPr>
      </xdr:nvSpPr>
      <xdr:spPr bwMode="auto">
        <a:xfrm>
          <a:off x="5514975" y="5076825"/>
          <a:ext cx="400050" cy="400050"/>
        </a:xfrm>
        <a:prstGeom prst="ellipse">
          <a:avLst/>
        </a:prstGeom>
        <a:solidFill>
          <a:srgbClr val="FFFFFF"/>
        </a:solidFill>
        <a:ln w="9525" cap="rnd">
          <a:solidFill>
            <a:srgbClr val="C0C0C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C0C0C0"/>
              </a:solidFill>
              <a:latin typeface="ＭＳ Ｐ明朝"/>
              <a:ea typeface="ＭＳ Ｐ明朝"/>
            </a:rPr>
            <a:t>実印</a:t>
          </a:r>
        </a:p>
      </xdr:txBody>
    </xdr:sp>
    <xdr:clientData/>
  </xdr:twoCellAnchor>
  <xdr:twoCellAnchor>
    <xdr:from>
      <xdr:col>4</xdr:col>
      <xdr:colOff>1419225</xdr:colOff>
      <xdr:row>11</xdr:row>
      <xdr:rowOff>142875</xdr:rowOff>
    </xdr:from>
    <xdr:to>
      <xdr:col>4</xdr:col>
      <xdr:colOff>1819275</xdr:colOff>
      <xdr:row>11</xdr:row>
      <xdr:rowOff>542925</xdr:rowOff>
    </xdr:to>
    <xdr:sp macro="" textlink="">
      <xdr:nvSpPr>
        <xdr:cNvPr id="25602" name="Oval 2">
          <a:extLst>
            <a:ext uri="{FF2B5EF4-FFF2-40B4-BE49-F238E27FC236}">
              <a16:creationId xmlns:a16="http://schemas.microsoft.com/office/drawing/2014/main" id="{00000000-0008-0000-0C00-000002640000}"/>
            </a:ext>
          </a:extLst>
        </xdr:cNvPr>
        <xdr:cNvSpPr>
          <a:spLocks noChangeArrowheads="1"/>
        </xdr:cNvSpPr>
      </xdr:nvSpPr>
      <xdr:spPr bwMode="auto">
        <a:xfrm>
          <a:off x="5514975" y="5076825"/>
          <a:ext cx="400050" cy="400050"/>
        </a:xfrm>
        <a:prstGeom prst="ellipse">
          <a:avLst/>
        </a:prstGeom>
        <a:solidFill>
          <a:srgbClr val="FFFFFF"/>
        </a:solidFill>
        <a:ln w="9525" cap="rnd">
          <a:solidFill>
            <a:schemeClr val="tx1"/>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実印</a:t>
          </a:r>
        </a:p>
      </xdr:txBody>
    </xdr:sp>
    <xdr:clientData/>
  </xdr:twoCellAnchor>
  <xdr:twoCellAnchor>
    <xdr:from>
      <xdr:col>4</xdr:col>
      <xdr:colOff>1638300</xdr:colOff>
      <xdr:row>15</xdr:row>
      <xdr:rowOff>552450</xdr:rowOff>
    </xdr:from>
    <xdr:to>
      <xdr:col>4</xdr:col>
      <xdr:colOff>2038350</xdr:colOff>
      <xdr:row>16</xdr:row>
      <xdr:rowOff>381000</xdr:rowOff>
    </xdr:to>
    <xdr:sp macro="" textlink="">
      <xdr:nvSpPr>
        <xdr:cNvPr id="25614" name="Oval 14">
          <a:extLst>
            <a:ext uri="{FF2B5EF4-FFF2-40B4-BE49-F238E27FC236}">
              <a16:creationId xmlns:a16="http://schemas.microsoft.com/office/drawing/2014/main" id="{00000000-0008-0000-0C00-00000E640000}"/>
            </a:ext>
          </a:extLst>
        </xdr:cNvPr>
        <xdr:cNvSpPr>
          <a:spLocks noChangeArrowheads="1"/>
        </xdr:cNvSpPr>
      </xdr:nvSpPr>
      <xdr:spPr bwMode="auto">
        <a:xfrm>
          <a:off x="5734050" y="7848600"/>
          <a:ext cx="400050" cy="40005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私印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396324</xdr:colOff>
      <xdr:row>6</xdr:row>
      <xdr:rowOff>186773</xdr:rowOff>
    </xdr:from>
    <xdr:to>
      <xdr:col>6</xdr:col>
      <xdr:colOff>788091</xdr:colOff>
      <xdr:row>8</xdr:row>
      <xdr:rowOff>167723</xdr:rowOff>
    </xdr:to>
    <xdr:sp macro="" textlink="">
      <xdr:nvSpPr>
        <xdr:cNvPr id="2" name="円/楕円 1">
          <a:extLst>
            <a:ext uri="{FF2B5EF4-FFF2-40B4-BE49-F238E27FC236}">
              <a16:creationId xmlns:a16="http://schemas.microsoft.com/office/drawing/2014/main" id="{00000000-0008-0000-0D00-000002000000}"/>
            </a:ext>
          </a:extLst>
        </xdr:cNvPr>
        <xdr:cNvSpPr/>
      </xdr:nvSpPr>
      <xdr:spPr>
        <a:xfrm>
          <a:off x="6339924" y="1491698"/>
          <a:ext cx="391767" cy="381000"/>
        </a:xfrm>
        <a:prstGeom prst="ellipse">
          <a:avLst/>
        </a:prstGeom>
        <a:ln w="952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800">
              <a:latin typeface="ＭＳ 明朝" pitchFamily="17" charset="-128"/>
              <a:ea typeface="ＭＳ 明朝" pitchFamily="17" charset="-128"/>
            </a:rPr>
            <a:t>実印</a:t>
          </a:r>
          <a:endParaRPr kumimoji="1" lang="en-US" altLang="ja-JP" sz="800">
            <a:latin typeface="ＭＳ 明朝" pitchFamily="17" charset="-128"/>
            <a:ea typeface="ＭＳ 明朝"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1476375</xdr:colOff>
      <xdr:row>11</xdr:row>
      <xdr:rowOff>95250</xdr:rowOff>
    </xdr:from>
    <xdr:to>
      <xdr:col>4</xdr:col>
      <xdr:colOff>1908375</xdr:colOff>
      <xdr:row>12</xdr:row>
      <xdr:rowOff>184350</xdr:rowOff>
    </xdr:to>
    <xdr:sp macro="" textlink="">
      <xdr:nvSpPr>
        <xdr:cNvPr id="4" name="Oval 14">
          <a:extLst>
            <a:ext uri="{FF2B5EF4-FFF2-40B4-BE49-F238E27FC236}">
              <a16:creationId xmlns:a16="http://schemas.microsoft.com/office/drawing/2014/main" id="{00000000-0008-0000-0E00-000004000000}"/>
            </a:ext>
          </a:extLst>
        </xdr:cNvPr>
        <xdr:cNvSpPr>
          <a:spLocks noChangeArrowheads="1"/>
        </xdr:cNvSpPr>
      </xdr:nvSpPr>
      <xdr:spPr bwMode="auto">
        <a:xfrm>
          <a:off x="5972175" y="6924675"/>
          <a:ext cx="432000" cy="43200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266700</xdr:colOff>
      <xdr:row>1</xdr:row>
      <xdr:rowOff>0</xdr:rowOff>
    </xdr:from>
    <xdr:to>
      <xdr:col>43</xdr:col>
      <xdr:colOff>0</xdr:colOff>
      <xdr:row>1</xdr:row>
      <xdr:rowOff>0</xdr:rowOff>
    </xdr:to>
    <xdr:sp macro="" textlink="">
      <xdr:nvSpPr>
        <xdr:cNvPr id="2049" name="Oval 1">
          <a:extLst>
            <a:ext uri="{FF2B5EF4-FFF2-40B4-BE49-F238E27FC236}">
              <a16:creationId xmlns:a16="http://schemas.microsoft.com/office/drawing/2014/main" id="{00000000-0008-0000-0100-000001080000}"/>
            </a:ext>
          </a:extLst>
        </xdr:cNvPr>
        <xdr:cNvSpPr>
          <a:spLocks noChangeArrowheads="1"/>
        </xdr:cNvSpPr>
      </xdr:nvSpPr>
      <xdr:spPr bwMode="auto">
        <a:xfrm>
          <a:off x="38376225" y="0"/>
          <a:ext cx="5181600" cy="0"/>
        </a:xfrm>
        <a:prstGeom prst="ellipse">
          <a:avLst/>
        </a:prstGeom>
        <a:noFill/>
        <a:ln w="9525">
          <a:solidFill>
            <a:srgbClr val="000000"/>
          </a:solidFill>
          <a:prstDash val="dash"/>
          <a:round/>
          <a:headEnd/>
          <a:tailEnd/>
        </a:ln>
      </xdr:spPr>
      <xdr:txBody>
        <a:bodyPr vertOverflow="clip" vert="wordArtVertRtl" wrap="square" lIns="91440" tIns="45720" rIns="91440" bIns="45720" anchor="ctr" upright="1"/>
        <a:lstStyle/>
        <a:p>
          <a:pPr algn="l" rtl="0">
            <a:defRPr sz="1000"/>
          </a:pPr>
          <a:r>
            <a:rPr lang="ja-JP" altLang="en-US" sz="1000" b="0" i="0" strike="noStrike">
              <a:solidFill>
                <a:srgbClr val="000000"/>
              </a:solidFill>
              <a:latin typeface="ＭＳ Ｐゴシック"/>
              <a:ea typeface="ＭＳ Ｐゴシック"/>
            </a:rPr>
            <a:t>受付印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114300</xdr:colOff>
      <xdr:row>7</xdr:row>
      <xdr:rowOff>104775</xdr:rowOff>
    </xdr:from>
    <xdr:to>
      <xdr:col>12</xdr:col>
      <xdr:colOff>342900</xdr:colOff>
      <xdr:row>9</xdr:row>
      <xdr:rowOff>171450</xdr:rowOff>
    </xdr:to>
    <xdr:sp macro="" textlink="">
      <xdr:nvSpPr>
        <xdr:cNvPr id="13315" name="Oval 3">
          <a:extLst>
            <a:ext uri="{FF2B5EF4-FFF2-40B4-BE49-F238E27FC236}">
              <a16:creationId xmlns:a16="http://schemas.microsoft.com/office/drawing/2014/main" id="{00000000-0008-0000-0300-000003340000}"/>
            </a:ext>
          </a:extLst>
        </xdr:cNvPr>
        <xdr:cNvSpPr>
          <a:spLocks noChangeArrowheads="1"/>
        </xdr:cNvSpPr>
      </xdr:nvSpPr>
      <xdr:spPr bwMode="auto">
        <a:xfrm rot="21558348" flipV="1">
          <a:off x="3990975" y="3190875"/>
          <a:ext cx="581025" cy="581025"/>
        </a:xfrm>
        <a:prstGeom prst="ellipse">
          <a:avLst/>
        </a:prstGeom>
        <a:solidFill>
          <a:srgbClr val="FFFFFF"/>
        </a:solidFill>
        <a:ln w="6350">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明朝"/>
              <a:ea typeface="ＭＳ Ｐ明朝"/>
            </a:rPr>
            <a:t>実印</a:t>
          </a:r>
        </a:p>
      </xdr:txBody>
    </xdr:sp>
    <xdr:clientData/>
  </xdr:twoCellAnchor>
  <xdr:twoCellAnchor>
    <xdr:from>
      <xdr:col>0</xdr:col>
      <xdr:colOff>190500</xdr:colOff>
      <xdr:row>0</xdr:row>
      <xdr:rowOff>0</xdr:rowOff>
    </xdr:from>
    <xdr:to>
      <xdr:col>29</xdr:col>
      <xdr:colOff>133350</xdr:colOff>
      <xdr:row>0</xdr:row>
      <xdr:rowOff>1952625</xdr:rowOff>
    </xdr:to>
    <xdr:sp macro="" textlink="">
      <xdr:nvSpPr>
        <xdr:cNvPr id="13662" name="AutoShape 4">
          <a:extLst>
            <a:ext uri="{FF2B5EF4-FFF2-40B4-BE49-F238E27FC236}">
              <a16:creationId xmlns:a16="http://schemas.microsoft.com/office/drawing/2014/main" id="{00000000-0008-0000-0300-00005E350000}"/>
            </a:ext>
          </a:extLst>
        </xdr:cNvPr>
        <xdr:cNvSpPr>
          <a:spLocks noChangeArrowheads="1"/>
        </xdr:cNvSpPr>
      </xdr:nvSpPr>
      <xdr:spPr bwMode="auto">
        <a:xfrm>
          <a:off x="190500" y="0"/>
          <a:ext cx="10163175" cy="1952625"/>
        </a:xfrm>
        <a:prstGeom prst="roundRect">
          <a:avLst>
            <a:gd name="adj" fmla="val 16667"/>
          </a:avLst>
        </a:prstGeom>
        <a:solidFill>
          <a:srgbClr val="FFCCCC"/>
        </a:solidFill>
        <a:ln w="9525">
          <a:solidFill>
            <a:srgbClr val="000000"/>
          </a:solidFill>
          <a:round/>
          <a:headEnd/>
          <a:tailEnd/>
        </a:ln>
      </xdr:spPr>
      <xdr:txBody>
        <a:bodyPr vertOverflow="clip" wrap="square" lIns="64008" tIns="41148" rIns="64008" bIns="41148" anchor="ctr"/>
        <a:lstStyle/>
        <a:p>
          <a:pPr algn="ctr" rtl="0">
            <a:lnSpc>
              <a:spcPts val="4200"/>
            </a:lnSpc>
            <a:defRPr sz="1000"/>
          </a:pPr>
          <a:r>
            <a:rPr lang="en-US" altLang="ja-JP" sz="3600" b="0" i="0" u="none" strike="noStrike" baseline="0">
              <a:solidFill>
                <a:srgbClr val="FF0000"/>
              </a:solidFill>
              <a:latin typeface="ＭＳ Ｐゴシック"/>
              <a:ea typeface="ＭＳ Ｐゴシック"/>
            </a:rPr>
            <a:t>※</a:t>
          </a:r>
          <a:r>
            <a:rPr lang="ja-JP" altLang="en-US" sz="3600" b="0" i="0" u="none" strike="noStrike" baseline="0">
              <a:solidFill>
                <a:srgbClr val="FF0000"/>
              </a:solidFill>
              <a:latin typeface="ＭＳ Ｐゴシック"/>
              <a:ea typeface="ＭＳ Ｐゴシック"/>
            </a:rPr>
            <a:t>このシートは、印刷専用です。</a:t>
          </a:r>
          <a:r>
            <a:rPr lang="ja-JP" altLang="en-US" sz="3600" b="0" i="0" u="none" strike="noStrike" baseline="0">
              <a:solidFill>
                <a:srgbClr val="000000"/>
              </a:solidFill>
              <a:latin typeface="ＭＳ Ｐゴシック"/>
              <a:ea typeface="ＭＳ Ｐゴシック"/>
            </a:rPr>
            <a:t>　</a:t>
          </a:r>
          <a:endParaRPr lang="ja-JP" altLang="en-US" sz="2400" b="0" i="0" u="none" strike="noStrike" baseline="0">
            <a:solidFill>
              <a:srgbClr val="000000"/>
            </a:solidFill>
            <a:latin typeface="ＭＳ Ｐゴシック"/>
            <a:ea typeface="ＭＳ Ｐゴシック"/>
          </a:endParaRPr>
        </a:p>
        <a:p>
          <a:pPr algn="ctr" rtl="0">
            <a:lnSpc>
              <a:spcPts val="3300"/>
            </a:lnSpc>
            <a:defRPr sz="1000"/>
          </a:pPr>
          <a:r>
            <a:rPr lang="ja-JP" altLang="en-US" sz="2800" b="0" i="0" u="sng" strike="noStrike" baseline="0">
              <a:solidFill>
                <a:srgbClr val="0000FF"/>
              </a:solidFill>
              <a:latin typeface="ＭＳ Ｐゴシック"/>
              <a:ea typeface="ＭＳ Ｐゴシック"/>
            </a:rPr>
            <a:t>この申請書の様式には直接入力しないでください</a:t>
          </a:r>
          <a:r>
            <a:rPr lang="ja-JP" altLang="en-US" sz="2800" b="0" i="0" u="none" strike="noStrike" baseline="0">
              <a:solidFill>
                <a:srgbClr val="0000FF"/>
              </a:solidFill>
              <a:latin typeface="ＭＳ Ｐゴシック"/>
              <a:ea typeface="ＭＳ Ｐゴシック"/>
            </a:rPr>
            <a:t>。</a:t>
          </a:r>
          <a:endParaRPr lang="ja-JP" altLang="en-US" sz="2600" b="0" i="0" u="none" strike="noStrike" baseline="0">
            <a:solidFill>
              <a:srgbClr val="000000"/>
            </a:solidFill>
            <a:latin typeface="ＭＳ Ｐゴシック"/>
            <a:ea typeface="ＭＳ Ｐゴシック"/>
          </a:endParaRPr>
        </a:p>
        <a:p>
          <a:pPr algn="ctr" rtl="0">
            <a:lnSpc>
              <a:spcPts val="2800"/>
            </a:lnSpc>
            <a:defRPr sz="1000"/>
          </a:pPr>
          <a:r>
            <a:rPr lang="ja-JP" altLang="en-US" sz="2400" b="0" i="0" u="none" strike="noStrike" baseline="0">
              <a:solidFill>
                <a:srgbClr val="000000"/>
              </a:solidFill>
              <a:latin typeface="ＭＳ Ｐゴシック"/>
              <a:ea typeface="ＭＳ Ｐゴシック"/>
            </a:rPr>
            <a:t>「入力シート」の</a:t>
          </a:r>
          <a:r>
            <a:rPr lang="en-US" altLang="ja-JP" sz="2400" b="0" i="0" u="none" strike="noStrike" baseline="0">
              <a:solidFill>
                <a:srgbClr val="000000"/>
              </a:solidFill>
              <a:latin typeface="ＭＳ Ｐゴシック"/>
              <a:ea typeface="ＭＳ Ｐゴシック"/>
            </a:rPr>
            <a:t>『</a:t>
          </a:r>
          <a:r>
            <a:rPr lang="ja-JP" altLang="en-US" sz="2400" b="0" i="0" u="none" strike="noStrike" baseline="0">
              <a:solidFill>
                <a:srgbClr val="000000"/>
              </a:solidFill>
              <a:latin typeface="ＭＳ Ｐゴシック"/>
              <a:ea typeface="ＭＳ Ｐゴシック"/>
            </a:rPr>
            <a:t>入力欄</a:t>
          </a:r>
          <a:r>
            <a:rPr lang="en-US" altLang="ja-JP" sz="2400" b="0" i="0" u="none" strike="noStrike" baseline="0">
              <a:solidFill>
                <a:srgbClr val="000000"/>
              </a:solidFill>
              <a:latin typeface="ＭＳ Ｐゴシック"/>
              <a:ea typeface="ＭＳ Ｐゴシック"/>
            </a:rPr>
            <a:t>』</a:t>
          </a:r>
          <a:r>
            <a:rPr lang="ja-JP" altLang="en-US" sz="2400" b="0" i="0" u="none" strike="noStrike" baseline="0">
              <a:solidFill>
                <a:srgbClr val="000000"/>
              </a:solidFill>
              <a:latin typeface="ＭＳ Ｐゴシック"/>
              <a:ea typeface="ＭＳ Ｐゴシック"/>
            </a:rPr>
            <a:t>に入力されたデータが自動的にこの様式</a:t>
          </a:r>
        </a:p>
        <a:p>
          <a:pPr algn="ctr" rtl="0">
            <a:lnSpc>
              <a:spcPts val="2900"/>
            </a:lnSpc>
            <a:defRPr sz="1000"/>
          </a:pPr>
          <a:r>
            <a:rPr lang="ja-JP" altLang="en-US" sz="2400" b="0" i="0" u="none" strike="noStrike" baseline="0">
              <a:solidFill>
                <a:srgbClr val="000000"/>
              </a:solidFill>
              <a:latin typeface="ＭＳ Ｐゴシック"/>
              <a:ea typeface="ＭＳ Ｐゴシック"/>
            </a:rPr>
            <a:t>に反映されますので、そのまま印刷し、押印してご提出ください。</a:t>
          </a:r>
        </a:p>
        <a:p>
          <a:pPr algn="ctr" rtl="0">
            <a:lnSpc>
              <a:spcPts val="2800"/>
            </a:lnSpc>
            <a:defRPr sz="1000"/>
          </a:pPr>
          <a:r>
            <a:rPr lang="ja-JP" altLang="en-US" sz="2400" b="0" i="0" u="none" strike="noStrike" baseline="0">
              <a:solidFill>
                <a:srgbClr val="000000"/>
              </a:solidFill>
              <a:latin typeface="ＭＳ Ｐゴシック"/>
              <a:ea typeface="ＭＳ Ｐゴシック"/>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133350</xdr:rowOff>
    </xdr:from>
    <xdr:to>
      <xdr:col>3</xdr:col>
      <xdr:colOff>866775</xdr:colOff>
      <xdr:row>0</xdr:row>
      <xdr:rowOff>1219200</xdr:rowOff>
    </xdr:to>
    <xdr:sp macro="" textlink="">
      <xdr:nvSpPr>
        <xdr:cNvPr id="29745" name="AutoShape 49">
          <a:extLst>
            <a:ext uri="{FF2B5EF4-FFF2-40B4-BE49-F238E27FC236}">
              <a16:creationId xmlns:a16="http://schemas.microsoft.com/office/drawing/2014/main" id="{00000000-0008-0000-0400-000031740000}"/>
            </a:ext>
          </a:extLst>
        </xdr:cNvPr>
        <xdr:cNvSpPr>
          <a:spLocks noChangeArrowheads="1"/>
        </xdr:cNvSpPr>
      </xdr:nvSpPr>
      <xdr:spPr bwMode="auto">
        <a:xfrm>
          <a:off x="9525" y="133350"/>
          <a:ext cx="1647825" cy="1085850"/>
        </a:xfrm>
        <a:prstGeom prst="wedgeRoundRectCallout">
          <a:avLst>
            <a:gd name="adj1" fmla="val -30347"/>
            <a:gd name="adj2" fmla="val -59648"/>
            <a:gd name="adj3" fmla="val 16667"/>
          </a:avLst>
        </a:prstGeom>
        <a:solidFill>
          <a:srgbClr val="FF99CC"/>
        </a:solidFill>
        <a:ln w="9525">
          <a:solidFill>
            <a:srgbClr val="000000"/>
          </a:solidFill>
          <a:miter lim="800000"/>
          <a:headEnd/>
          <a:tailEnd/>
        </a:ln>
      </xdr:spPr>
      <xdr:txBody>
        <a:bodyPr vertOverflow="clip" wrap="square" lIns="36576" tIns="18288" rIns="0" bIns="0" anchor="t" upright="1"/>
        <a:lstStyle/>
        <a:p>
          <a:pPr algn="l" rtl="0">
            <a:lnSpc>
              <a:spcPts val="1300"/>
            </a:lnSpc>
            <a:defRPr sz="1000"/>
          </a:pPr>
          <a:r>
            <a:rPr lang="ja-JP" altLang="en-US" sz="1200" b="1" i="1" u="none" strike="noStrike" baseline="0">
              <a:solidFill>
                <a:srgbClr val="0000FF"/>
              </a:solidFill>
              <a:latin typeface="ＭＳ Ｐゴシック"/>
              <a:ea typeface="ＭＳ Ｐゴシック"/>
            </a:rPr>
            <a:t>全部で１５ページありますので、印刷の際は、印刷のページ指定で必要な分だけ印刷をしてください。</a:t>
          </a:r>
        </a:p>
      </xdr:txBody>
    </xdr:sp>
    <xdr:clientData/>
  </xdr:twoCellAnchor>
  <xdr:twoCellAnchor>
    <xdr:from>
      <xdr:col>4</xdr:col>
      <xdr:colOff>11206</xdr:colOff>
      <xdr:row>0</xdr:row>
      <xdr:rowOff>56030</xdr:rowOff>
    </xdr:from>
    <xdr:to>
      <xdr:col>25</xdr:col>
      <xdr:colOff>336176</xdr:colOff>
      <xdr:row>0</xdr:row>
      <xdr:rowOff>1837765</xdr:rowOff>
    </xdr:to>
    <xdr:sp macro="" textlink="">
      <xdr:nvSpPr>
        <xdr:cNvPr id="9" name="Rectangle 4">
          <a:extLst>
            <a:ext uri="{FF2B5EF4-FFF2-40B4-BE49-F238E27FC236}">
              <a16:creationId xmlns:a16="http://schemas.microsoft.com/office/drawing/2014/main" id="{00000000-0008-0000-0400-000009000000}"/>
            </a:ext>
          </a:extLst>
        </xdr:cNvPr>
        <xdr:cNvSpPr>
          <a:spLocks noChangeArrowheads="1"/>
        </xdr:cNvSpPr>
      </xdr:nvSpPr>
      <xdr:spPr bwMode="auto">
        <a:xfrm>
          <a:off x="1714500" y="56030"/>
          <a:ext cx="9502588" cy="1781735"/>
        </a:xfrm>
        <a:prstGeom prst="rect">
          <a:avLst/>
        </a:prstGeom>
        <a:solidFill>
          <a:srgbClr val="FFFF99"/>
        </a:solidFill>
        <a:ln w="9525">
          <a:solidFill>
            <a:srgbClr val="000000"/>
          </a:solidFill>
          <a:miter lim="800000"/>
          <a:headEnd/>
          <a:tailEnd/>
        </a:ln>
      </xdr:spPr>
      <xdr:txBody>
        <a:bodyPr vertOverflow="clip" wrap="square" lIns="36576" tIns="22860"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050" b="1" i="0" u="sng" strike="noStrike" kern="0" cap="none" spc="0" normalizeH="0" baseline="0" noProof="0">
              <a:ln>
                <a:noFill/>
              </a:ln>
              <a:solidFill>
                <a:sysClr val="windowText" lastClr="000000"/>
              </a:solidFill>
              <a:effectLst/>
              <a:uLnTx/>
              <a:uFillTx/>
              <a:latin typeface="ＭＳ Ｐゴシック"/>
              <a:ea typeface="ＭＳ Ｐゴシック"/>
            </a:rPr>
            <a:t>①</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「市郡内業者」の方のみ入力</a:t>
          </a:r>
          <a:r>
            <a:rPr kumimoji="0" lang="ja-JP" altLang="en-US" sz="1000" b="1" i="0" u="sng" strike="noStrike" kern="0" cap="none" spc="0" normalizeH="0" baseline="0" noProof="0">
              <a:ln>
                <a:noFill/>
              </a:ln>
              <a:solidFill>
                <a:sysClr val="windowText" lastClr="000000"/>
              </a:solidFill>
              <a:effectLst/>
              <a:uLnTx/>
              <a:uFillTx/>
              <a:latin typeface="ＭＳ Ｐゴシック"/>
              <a:ea typeface="ＭＳ Ｐゴシック"/>
            </a:rPr>
            <a:t>してください。</a:t>
          </a:r>
          <a:r>
            <a:rPr kumimoji="0" lang="ja-JP" altLang="en-US" sz="1000" b="1" i="0" u="none" strike="noStrike" kern="0" cap="none" spc="0" normalizeH="0" baseline="0" noProof="0">
              <a:ln>
                <a:noFill/>
              </a:ln>
              <a:solidFill>
                <a:srgbClr val="FF0000"/>
              </a:solidFill>
              <a:effectLst/>
              <a:uLnTx/>
              <a:uFillTx/>
              <a:latin typeface="ＭＳ Ｐゴシック"/>
              <a:ea typeface="ＭＳ Ｐゴシック"/>
            </a:rPr>
            <a:t>入力後は印刷し、書類番号１３「技術者一覧表」として他の書類とともに綴ってください。</a:t>
          </a:r>
          <a:endParaRPr kumimoji="0" lang="en-US" altLang="ja-JP" sz="1000" b="1"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「市郡外業者」の方は、このシートには入力する必要はありません。</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②</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「本社以外」で申請の方は、委任する</a:t>
          </a:r>
          <a:r>
            <a:rPr kumimoji="0" lang="ja-JP" altLang="en-US" sz="1200" b="1" i="0" u="sng" strike="noStrike" kern="0" cap="none" spc="0" normalizeH="0" baseline="0" noProof="0">
              <a:ln>
                <a:noFill/>
              </a:ln>
              <a:solidFill>
                <a:srgbClr val="FF0000"/>
              </a:solidFill>
              <a:effectLst/>
              <a:uLnTx/>
              <a:uFillTx/>
              <a:latin typeface="ＭＳ Ｐゴシック"/>
              <a:ea typeface="ＭＳ Ｐゴシック"/>
            </a:rPr>
            <a:t>営業所等に配置する技術者のみ入力</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してください。</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（配置とは、当該営業所に出勤簿等を備えていることをいいます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③</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技術者ごとに、氏名、生年月日及び最終学歴・実務年数の欄に入力し、</a:t>
          </a:r>
          <a:r>
            <a:rPr kumimoji="0" lang="ja-JP" altLang="en-US" sz="900" b="1" i="0" u="sng" strike="noStrike" kern="0" cap="none" spc="0" normalizeH="0" baseline="0" noProof="0">
              <a:ln>
                <a:noFill/>
              </a:ln>
              <a:solidFill>
                <a:srgbClr val="FF0000"/>
              </a:solidFill>
              <a:effectLst/>
              <a:uLnTx/>
              <a:uFillTx/>
              <a:latin typeface="ＭＳ Ｐゴシック"/>
              <a:ea typeface="ＭＳ Ｐゴシック"/>
            </a:rPr>
            <a:t>当該技術者が有する</a:t>
          </a:r>
          <a:r>
            <a:rPr kumimoji="0" lang="ja-JP" altLang="en-US" sz="1200" b="1" i="0" u="sng" strike="noStrike" kern="0" cap="none" spc="0" normalizeH="0" baseline="0" noProof="0">
              <a:ln>
                <a:noFill/>
              </a:ln>
              <a:solidFill>
                <a:srgbClr val="FF0000"/>
              </a:solidFill>
              <a:effectLst/>
              <a:uLnTx/>
              <a:uFillTx/>
              <a:latin typeface="ＭＳ Ｐゴシック"/>
              <a:ea typeface="ＭＳ Ｐゴシック"/>
            </a:rPr>
            <a:t>全ての資格</a:t>
          </a:r>
          <a:r>
            <a:rPr kumimoji="0" lang="ja-JP" altLang="en-US" sz="900" b="1" i="0" u="sng" strike="noStrike" kern="0" cap="none" spc="0" normalizeH="0" baseline="0" noProof="0">
              <a:ln>
                <a:noFill/>
              </a:ln>
              <a:solidFill>
                <a:srgbClr val="FF0000"/>
              </a:solidFill>
              <a:effectLst/>
              <a:uLnTx/>
              <a:uFillTx/>
              <a:latin typeface="ＭＳ Ｐゴシック"/>
              <a:ea typeface="ＭＳ Ｐゴシック"/>
            </a:rPr>
            <a:t>に「○」を入力してください</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ドロップダウンリストから選択できます。</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200" b="1" i="0" u="sng" strike="noStrike" kern="0" cap="none" spc="0" normalizeH="0" baseline="0" noProof="0">
              <a:ln>
                <a:noFill/>
              </a:ln>
              <a:solidFill>
                <a:srgbClr val="FF0000"/>
              </a:solidFill>
              <a:effectLst/>
              <a:uLnTx/>
              <a:uFillTx/>
              <a:latin typeface="ＭＳ Ｐゴシック"/>
              <a:ea typeface="ＭＳ Ｐゴシック"/>
            </a:rPr>
            <a:t>技術者の資格は、業者選定等における要件となる場合があります</a:t>
          </a:r>
          <a:r>
            <a:rPr kumimoji="0" lang="ja-JP" altLang="en-US" sz="900" b="0" i="0" u="sng" strike="noStrike" kern="0" cap="none" spc="0" normalizeH="0" baseline="0" noProof="0">
              <a:ln>
                <a:noFill/>
              </a:ln>
              <a:solidFill>
                <a:srgbClr val="FF0000"/>
              </a:solidFill>
              <a:effectLst/>
              <a:uLnTx/>
              <a:uFillTx/>
              <a:latin typeface="ＭＳ Ｐゴシック"/>
              <a:ea typeface="ＭＳ Ｐゴシック"/>
            </a:rPr>
            <a:t>ので、表にある資格をお持ちの方については、漏れなく記載されるようお願いします。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④</a:t>
          </a:r>
          <a:r>
            <a:rPr kumimoji="0" lang="ja-JP" altLang="en-US" sz="900" b="1" i="0" u="sng" strike="noStrike" kern="0" cap="none" spc="0" normalizeH="0" baseline="0" noProof="0">
              <a:ln>
                <a:noFill/>
              </a:ln>
              <a:solidFill>
                <a:srgbClr val="FF0000"/>
              </a:solidFill>
              <a:effectLst/>
              <a:uLnTx/>
              <a:uFillTx/>
              <a:latin typeface="ＭＳ Ｐゴシック"/>
              <a:ea typeface="ＭＳ Ｐゴシック"/>
            </a:rPr>
            <a:t>実務経験（コード</a:t>
          </a:r>
          <a:r>
            <a:rPr kumimoji="0" lang="en-US" altLang="ja-JP" sz="900" b="1" i="0" u="sng" strike="noStrike" kern="0" cap="none" spc="0" normalizeH="0" baseline="0" noProof="0">
              <a:ln>
                <a:noFill/>
              </a:ln>
              <a:solidFill>
                <a:srgbClr val="FF0000"/>
              </a:solidFill>
              <a:effectLst/>
              <a:uLnTx/>
              <a:uFillTx/>
              <a:latin typeface="ＭＳ Ｐゴシック"/>
              <a:ea typeface="ＭＳ Ｐゴシック"/>
            </a:rPr>
            <a:t>001</a:t>
          </a:r>
          <a:r>
            <a:rPr kumimoji="0" lang="ja-JP" altLang="en-US" sz="900" b="1" i="0" u="sng" strike="noStrike" kern="0" cap="none" spc="0" normalizeH="0" baseline="0" noProof="0">
              <a:ln>
                <a:noFill/>
              </a:ln>
              <a:solidFill>
                <a:srgbClr val="FF0000"/>
              </a:solidFill>
              <a:effectLst/>
              <a:uLnTx/>
              <a:uFillTx/>
              <a:latin typeface="ＭＳ Ｐゴシック"/>
              <a:ea typeface="ＭＳ Ｐゴシック"/>
            </a:rPr>
            <a:t>～</a:t>
          </a:r>
          <a:r>
            <a:rPr kumimoji="0" lang="en-US" altLang="ja-JP" sz="900" b="1" i="0" u="sng" strike="noStrike" kern="0" cap="none" spc="0" normalizeH="0" baseline="0" noProof="0">
              <a:ln>
                <a:noFill/>
              </a:ln>
              <a:solidFill>
                <a:srgbClr val="FF0000"/>
              </a:solidFill>
              <a:effectLst/>
              <a:uLnTx/>
              <a:uFillTx/>
              <a:latin typeface="ＭＳ Ｐゴシック"/>
              <a:ea typeface="ＭＳ Ｐゴシック"/>
            </a:rPr>
            <a:t>004</a:t>
          </a:r>
          <a:r>
            <a:rPr kumimoji="0" lang="ja-JP" altLang="en-US" sz="900" b="1" i="0" u="sng" strike="noStrike" kern="0" cap="none" spc="0" normalizeH="0" baseline="0" noProof="0">
              <a:ln>
                <a:noFill/>
              </a:ln>
              <a:solidFill>
                <a:srgbClr val="FF0000"/>
              </a:solidFill>
              <a:effectLst/>
              <a:uLnTx/>
              <a:uFillTx/>
              <a:latin typeface="ＭＳ Ｐゴシック"/>
              <a:ea typeface="ＭＳ Ｐゴシック"/>
            </a:rPr>
            <a:t>）については</a:t>
          </a:r>
          <a:r>
            <a:rPr kumimoji="0" lang="ja-JP" altLang="en-US" sz="1100" b="1" i="0" u="sng" strike="noStrike" kern="0" cap="none" spc="0" normalizeH="0" baseline="0" noProof="0">
              <a:ln>
                <a:noFill/>
              </a:ln>
              <a:solidFill>
                <a:srgbClr val="FF0000"/>
              </a:solidFill>
              <a:effectLst/>
              <a:uLnTx/>
              <a:uFillTx/>
              <a:latin typeface="ＭＳ Ｐゴシック"/>
              <a:ea typeface="ＭＳ Ｐゴシック"/>
            </a:rPr>
            <a:t>、該当業種の種類をドロップダウンリストから</a:t>
          </a:r>
          <a:r>
            <a:rPr kumimoji="0" lang="ja-JP" altLang="en-US" sz="900" b="1" i="0" u="sng" strike="noStrike" kern="0" cap="none" spc="0" normalizeH="0" baseline="0" noProof="0">
              <a:ln>
                <a:noFill/>
              </a:ln>
              <a:solidFill>
                <a:srgbClr val="FF0000"/>
              </a:solidFill>
              <a:effectLst/>
              <a:uLnTx/>
              <a:uFillTx/>
              <a:latin typeface="ＭＳ Ｐゴシック"/>
              <a:ea typeface="ＭＳ Ｐゴシック"/>
            </a:rPr>
            <a:t>選択してください。</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ただし</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、経営事項審査の技術者名簿に登録してある分のみ</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になります。</a:t>
          </a: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rPr>
            <a:t>2</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列ずつありますので、それぞれ２業種まで入力できます。１業種のみの場合は左詰め（同じコードの左側の列）に入力してください。</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⑤</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最新のデータを入力してください。経審時から変更があった場合は、変更後のデータを入力してください。ただし、実務経験については、経審の技術者名簿と一致させてください。</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⑥表にない資格については、「その他の資格」欄に名称を入力してください。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⑦このシートは</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100</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名まで入力できます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200" b="1" i="0" u="sng" strike="noStrike" kern="0" cap="none" spc="0" normalizeH="0" baseline="0" noProof="0">
              <a:ln>
                <a:noFill/>
              </a:ln>
              <a:solidFill>
                <a:srgbClr val="FF0000"/>
              </a:solidFill>
              <a:effectLst/>
              <a:uLnTx/>
              <a:uFillTx/>
              <a:latin typeface="ＭＳ Ｐゴシック"/>
              <a:ea typeface="ＭＳ Ｐゴシック"/>
            </a:rPr>
            <a:t>全部で１５ページありますので、印刷の際は、ページ指定で必要な分だけ印刷をしてください。</a:t>
          </a:r>
        </a:p>
      </xdr:txBody>
    </xdr:sp>
    <xdr:clientData/>
  </xdr:twoCellAnchor>
  <xdr:twoCellAnchor editAs="oneCell">
    <xdr:from>
      <xdr:col>26</xdr:col>
      <xdr:colOff>190501</xdr:colOff>
      <xdr:row>0</xdr:row>
      <xdr:rowOff>33617</xdr:rowOff>
    </xdr:from>
    <xdr:to>
      <xdr:col>36</xdr:col>
      <xdr:colOff>123826</xdr:colOff>
      <xdr:row>0</xdr:row>
      <xdr:rowOff>1860176</xdr:rowOff>
    </xdr:to>
    <xdr:pic>
      <xdr:nvPicPr>
        <xdr:cNvPr id="11" name="図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18795" y="33617"/>
          <a:ext cx="3407149" cy="182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4097" name="Oval 1">
          <a:extLst>
            <a:ext uri="{FF2B5EF4-FFF2-40B4-BE49-F238E27FC236}">
              <a16:creationId xmlns:a16="http://schemas.microsoft.com/office/drawing/2014/main" id="{00000000-0008-0000-0500-000001100000}"/>
            </a:ext>
          </a:extLst>
        </xdr:cNvPr>
        <xdr:cNvSpPr>
          <a:spLocks noChangeArrowheads="1"/>
        </xdr:cNvSpPr>
      </xdr:nvSpPr>
      <xdr:spPr bwMode="auto">
        <a:xfrm>
          <a:off x="6200775" y="0"/>
          <a:ext cx="0" cy="0"/>
        </a:xfrm>
        <a:prstGeom prst="ellipse">
          <a:avLst/>
        </a:prstGeom>
        <a:noFill/>
        <a:ln w="9525">
          <a:solidFill>
            <a:srgbClr val="000000"/>
          </a:solidFill>
          <a:prstDash val="dash"/>
          <a:round/>
          <a:headEnd/>
          <a:tailEnd/>
        </a:ln>
      </xdr:spPr>
      <xdr:txBody>
        <a:bodyPr vertOverflow="clip" vert="wordArtVertRtl" wrap="square" lIns="91440" tIns="45720" rIns="91440" bIns="45720" anchor="ctr" upright="1"/>
        <a:lstStyle/>
        <a:p>
          <a:pPr algn="l" rtl="0">
            <a:defRPr sz="1000"/>
          </a:pPr>
          <a:r>
            <a:rPr lang="ja-JP" altLang="en-US" sz="1000" b="0" i="0" strike="noStrike">
              <a:solidFill>
                <a:srgbClr val="000000"/>
              </a:solidFill>
              <a:latin typeface="ＭＳ Ｐゴシック"/>
              <a:ea typeface="ＭＳ Ｐゴシック"/>
            </a:rPr>
            <a:t>受付印　</a:t>
          </a:r>
        </a:p>
      </xdr:txBody>
    </xdr:sp>
    <xdr:clientData/>
  </xdr:twoCellAnchor>
  <xdr:twoCellAnchor>
    <xdr:from>
      <xdr:col>5</xdr:col>
      <xdr:colOff>0</xdr:colOff>
      <xdr:row>0</xdr:row>
      <xdr:rowOff>0</xdr:rowOff>
    </xdr:from>
    <xdr:to>
      <xdr:col>5</xdr:col>
      <xdr:colOff>0</xdr:colOff>
      <xdr:row>0</xdr:row>
      <xdr:rowOff>0</xdr:rowOff>
    </xdr:to>
    <xdr:sp macro="" textlink="">
      <xdr:nvSpPr>
        <xdr:cNvPr id="4098" name="Oval 2">
          <a:extLst>
            <a:ext uri="{FF2B5EF4-FFF2-40B4-BE49-F238E27FC236}">
              <a16:creationId xmlns:a16="http://schemas.microsoft.com/office/drawing/2014/main" id="{00000000-0008-0000-0500-000002100000}"/>
            </a:ext>
          </a:extLst>
        </xdr:cNvPr>
        <xdr:cNvSpPr>
          <a:spLocks noChangeArrowheads="1"/>
        </xdr:cNvSpPr>
      </xdr:nvSpPr>
      <xdr:spPr bwMode="auto">
        <a:xfrm>
          <a:off x="6200775" y="0"/>
          <a:ext cx="0" cy="0"/>
        </a:xfrm>
        <a:prstGeom prst="ellipse">
          <a:avLst/>
        </a:prstGeom>
        <a:noFill/>
        <a:ln w="9525">
          <a:solidFill>
            <a:srgbClr val="000000"/>
          </a:solidFill>
          <a:prstDash val="dash"/>
          <a:round/>
          <a:headEnd/>
          <a:tailEnd/>
        </a:ln>
      </xdr:spPr>
      <xdr:txBody>
        <a:bodyPr vertOverflow="clip" vert="wordArtVertRtl" wrap="square" lIns="91440" tIns="45720" rIns="91440" bIns="45720" anchor="ctr" upright="1"/>
        <a:lstStyle/>
        <a:p>
          <a:pPr algn="l" rtl="0">
            <a:defRPr sz="1000"/>
          </a:pPr>
          <a:r>
            <a:rPr lang="ja-JP" altLang="en-US" sz="1000" b="0" i="0" strike="noStrike">
              <a:solidFill>
                <a:srgbClr val="000000"/>
              </a:solidFill>
              <a:latin typeface="ＭＳ Ｐゴシック"/>
              <a:ea typeface="ＭＳ Ｐゴシック"/>
            </a:rPr>
            <a:t>受付印　</a:t>
          </a:r>
        </a:p>
      </xdr:txBody>
    </xdr:sp>
    <xdr:clientData/>
  </xdr:twoCellAnchor>
  <xdr:twoCellAnchor>
    <xdr:from>
      <xdr:col>0</xdr:col>
      <xdr:colOff>0</xdr:colOff>
      <xdr:row>0</xdr:row>
      <xdr:rowOff>9525</xdr:rowOff>
    </xdr:from>
    <xdr:to>
      <xdr:col>4</xdr:col>
      <xdr:colOff>1924049</xdr:colOff>
      <xdr:row>0</xdr:row>
      <xdr:rowOff>1447800</xdr:rowOff>
    </xdr:to>
    <xdr:sp macro="" textlink="">
      <xdr:nvSpPr>
        <xdr:cNvPr id="7" name="Rectangle 1">
          <a:extLst>
            <a:ext uri="{FF2B5EF4-FFF2-40B4-BE49-F238E27FC236}">
              <a16:creationId xmlns:a16="http://schemas.microsoft.com/office/drawing/2014/main" id="{00000000-0008-0000-0500-000007000000}"/>
            </a:ext>
          </a:extLst>
        </xdr:cNvPr>
        <xdr:cNvSpPr>
          <a:spLocks noChangeArrowheads="1"/>
        </xdr:cNvSpPr>
      </xdr:nvSpPr>
      <xdr:spPr bwMode="auto">
        <a:xfrm>
          <a:off x="0" y="9525"/>
          <a:ext cx="7248524" cy="1438275"/>
        </a:xfrm>
        <a:prstGeom prst="rect">
          <a:avLst/>
        </a:prstGeom>
        <a:solidFill>
          <a:srgbClr val="FFFF99"/>
        </a:solidFill>
        <a:ln w="9525">
          <a:solidFill>
            <a:srgbClr val="000000"/>
          </a:solidFill>
          <a:miter lim="800000"/>
          <a:headEnd/>
          <a:tailEnd/>
        </a:ln>
      </xdr:spPr>
      <xdr:txBody>
        <a:bodyPr vertOverflow="clip" wrap="square" lIns="36576" tIns="22860" rIns="0" bIns="0" anchor="t"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en-US" altLang="ja-JP" sz="1600" b="1" i="0" u="none" strike="noStrike" kern="0" cap="none" spc="0" normalizeH="0" baseline="0" noProof="0">
              <a:ln>
                <a:noFill/>
              </a:ln>
              <a:solidFill>
                <a:srgbClr val="FF0000"/>
              </a:solidFill>
              <a:effectLst/>
              <a:uLnTx/>
              <a:uFillTx/>
              <a:latin typeface="ＭＳ Ｐゴシック"/>
              <a:ea typeface="ＭＳ Ｐゴシック"/>
            </a:rPr>
            <a:t> 《 </a:t>
          </a:r>
          <a:r>
            <a:rPr kumimoji="0" lang="ja-JP" altLang="en-US" sz="1600" b="1" i="0" u="none" strike="noStrike" kern="0" cap="none" spc="0" normalizeH="0" baseline="0" noProof="0">
              <a:ln>
                <a:noFill/>
              </a:ln>
              <a:solidFill>
                <a:srgbClr val="FF0000"/>
              </a:solidFill>
              <a:effectLst/>
              <a:uLnTx/>
              <a:uFillTx/>
              <a:latin typeface="ＭＳ Ｐゴシック"/>
              <a:ea typeface="ＭＳ Ｐゴシック"/>
            </a:rPr>
            <a:t>注意事項 </a:t>
          </a:r>
          <a:r>
            <a:rPr kumimoji="0" lang="en-US" altLang="ja-JP" sz="1600" b="1" i="0" u="none" strike="noStrike" kern="0" cap="none" spc="0" normalizeH="0" baseline="0" noProof="0">
              <a:ln>
                <a:noFill/>
              </a:ln>
              <a:solidFill>
                <a:srgbClr val="FF0000"/>
              </a:solidFill>
              <a:effectLst/>
              <a:uLnTx/>
              <a:uFillTx/>
              <a:latin typeface="ＭＳ Ｐゴシック"/>
              <a:ea typeface="ＭＳ Ｐゴシック"/>
            </a:rPr>
            <a:t>》</a:t>
          </a:r>
          <a:endParaRPr kumimoji="0" lang="en-US" altLang="ja-JP" sz="16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①</a:t>
          </a:r>
          <a:r>
            <a:rPr kumimoji="0" lang="ja-JP" altLang="en-US" sz="1200" b="1" i="0" u="sng" strike="noStrike" kern="0" cap="none" spc="0" normalizeH="0" baseline="0" noProof="0">
              <a:ln>
                <a:noFill/>
              </a:ln>
              <a:solidFill>
                <a:sysClr val="windowText" lastClr="000000"/>
              </a:solidFill>
              <a:effectLst/>
              <a:uLnTx/>
              <a:uFillTx/>
              <a:latin typeface="ＭＳ Ｐゴシック"/>
              <a:ea typeface="ＭＳ Ｐゴシック"/>
            </a:rPr>
            <a:t>「市郡内業者」の方のみ入力</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してください。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　入力後は印刷し、書類番号</a:t>
          </a:r>
          <a:r>
            <a:rPr kumimoji="0" lang="en-US" altLang="ja-JP" sz="1100" b="1" i="0" u="none" strike="noStrike" kern="0" cap="none" spc="0" normalizeH="0" baseline="0" noProof="0">
              <a:ln>
                <a:noFill/>
              </a:ln>
              <a:solidFill>
                <a:srgbClr val="FF0000"/>
              </a:solidFill>
              <a:effectLst/>
              <a:uLnTx/>
              <a:uFillTx/>
              <a:latin typeface="ＭＳ Ｐゴシック"/>
              <a:ea typeface="ＭＳ Ｐゴシック"/>
            </a:rPr>
            <a:t>14</a:t>
          </a: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「使用人一覧表」として他の書類とともに綴ってください。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「市外業者」の方は、このシートには入力する必要はありません。</a:t>
          </a:r>
          <a:endParaRPr kumimoji="0" lang="en-US" altLang="ja-JP" sz="1100" b="1"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②</a:t>
          </a: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営業所・支店等に委任する場合は、</a:t>
          </a:r>
          <a:r>
            <a:rPr kumimoji="0" lang="ja-JP" altLang="en-US" sz="1200" b="1" i="0" u="sng" strike="noStrike" kern="0" cap="none" spc="0" normalizeH="0" baseline="0" noProof="0">
              <a:ln>
                <a:noFill/>
              </a:ln>
              <a:solidFill>
                <a:srgbClr val="FF0000"/>
              </a:solidFill>
              <a:effectLst/>
              <a:uLnTx/>
              <a:uFillTx/>
              <a:latin typeface="ＭＳ Ｐゴシック"/>
              <a:ea typeface="ＭＳ Ｐゴシック"/>
            </a:rPr>
            <a:t>当該営業所等に配置する使用人のみ入力</a:t>
          </a: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してください。</a:t>
          </a:r>
          <a:endParaRPr kumimoji="0" lang="ja-JP" altLang="en-US" sz="1100" b="1" i="1"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③</a:t>
          </a:r>
          <a:r>
            <a:rPr kumimoji="0" lang="ja-JP" altLang="en-US" sz="1200" b="1" i="0" u="sng" strike="noStrike" kern="0" cap="none" spc="0" normalizeH="0" baseline="0" noProof="0">
              <a:ln>
                <a:noFill/>
              </a:ln>
              <a:solidFill>
                <a:srgbClr val="FF0000"/>
              </a:solidFill>
              <a:effectLst/>
              <a:uLnTx/>
              <a:uFillTx/>
              <a:latin typeface="ＭＳ Ｐゴシック"/>
              <a:ea typeface="ＭＳ Ｐゴシック"/>
            </a:rPr>
            <a:t>技術者以外の全ての使用人</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について入力してください。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④</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最新のデータを入力してください。経営事項審査時から変更があった場合は、変更後のデータを入力してください</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28575</xdr:rowOff>
    </xdr:from>
    <xdr:to>
      <xdr:col>5</xdr:col>
      <xdr:colOff>1924050</xdr:colOff>
      <xdr:row>0</xdr:row>
      <xdr:rowOff>1190625</xdr:rowOff>
    </xdr:to>
    <xdr:sp macro="" textlink="">
      <xdr:nvSpPr>
        <xdr:cNvPr id="39937" name="Rectangle 1">
          <a:extLst>
            <a:ext uri="{FF2B5EF4-FFF2-40B4-BE49-F238E27FC236}">
              <a16:creationId xmlns:a16="http://schemas.microsoft.com/office/drawing/2014/main" id="{00000000-0008-0000-0600-0000019C0000}"/>
            </a:ext>
          </a:extLst>
        </xdr:cNvPr>
        <xdr:cNvSpPr>
          <a:spLocks noChangeArrowheads="1"/>
        </xdr:cNvSpPr>
      </xdr:nvSpPr>
      <xdr:spPr bwMode="auto">
        <a:xfrm>
          <a:off x="171450" y="28575"/>
          <a:ext cx="6543675" cy="1162050"/>
        </a:xfrm>
        <a:prstGeom prst="rect">
          <a:avLst/>
        </a:prstGeom>
        <a:solidFill>
          <a:srgbClr val="FFFF99"/>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記入要領</a:t>
          </a:r>
          <a:r>
            <a:rPr lang="en-US" altLang="ja-JP" sz="1400" b="1" i="0" u="none" strike="noStrike" baseline="0">
              <a:solidFill>
                <a:srgbClr val="FF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届出書の項目に該当する場合、主観点の加点・減点の対象となります。</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en-US" altLang="ja-JP" sz="1100" b="1"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市内業者」または「準市内業者」の方で、格付対象となる業種を希望の方は届け出てください。</a:t>
          </a:r>
        </a:p>
        <a:p>
          <a:pPr algn="l" rtl="0">
            <a:defRPr sz="1000"/>
          </a:pPr>
          <a:r>
            <a:rPr lang="ja-JP" altLang="en-US" sz="1100" b="1" i="0" u="none" strike="noStrike" baseline="0">
              <a:solidFill>
                <a:srgbClr val="000000"/>
              </a:solidFill>
              <a:latin typeface="ＭＳ Ｐゴシック"/>
              <a:ea typeface="ＭＳ Ｐゴシック"/>
            </a:rPr>
            <a:t>　 </a:t>
          </a:r>
          <a:r>
            <a:rPr lang="ja-JP" altLang="en-US" sz="1100" b="1" i="1" u="sng" strike="noStrike" baseline="0">
              <a:solidFill>
                <a:srgbClr val="FF0000"/>
              </a:solidFill>
              <a:latin typeface="ＭＳ Ｐゴシック"/>
              <a:ea typeface="ＭＳ Ｐゴシック"/>
            </a:rPr>
            <a:t>該当が無い場合も、ご提出をお願いします。</a:t>
          </a:r>
          <a:endParaRPr lang="ja-JP" altLang="en-US" sz="1100" b="1" i="1" u="none" strike="noStrike" baseline="0">
            <a:solidFill>
              <a:srgbClr val="FF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この届出書で認定された主観点は、希望する格付対象業種全てに加点・減点されます。</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入力後は印刷し、それぞれ必要な書類を添付してください。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35</xdr:row>
      <xdr:rowOff>9525</xdr:rowOff>
    </xdr:from>
    <xdr:to>
      <xdr:col>8</xdr:col>
      <xdr:colOff>104775</xdr:colOff>
      <xdr:row>37</xdr:row>
      <xdr:rowOff>76200</xdr:rowOff>
    </xdr:to>
    <xdr:sp macro="" textlink="">
      <xdr:nvSpPr>
        <xdr:cNvPr id="37894" name="Rectangle 6">
          <a:extLst>
            <a:ext uri="{FF2B5EF4-FFF2-40B4-BE49-F238E27FC236}">
              <a16:creationId xmlns:a16="http://schemas.microsoft.com/office/drawing/2014/main" id="{00000000-0008-0000-0700-000006940000}"/>
            </a:ext>
          </a:extLst>
        </xdr:cNvPr>
        <xdr:cNvSpPr>
          <a:spLocks noChangeArrowheads="1"/>
        </xdr:cNvSpPr>
      </xdr:nvSpPr>
      <xdr:spPr bwMode="auto">
        <a:xfrm>
          <a:off x="285750" y="7943850"/>
          <a:ext cx="5953125" cy="409575"/>
        </a:xfrm>
        <a:prstGeom prst="rect">
          <a:avLst/>
        </a:prstGeom>
        <a:noFill/>
        <a:ln>
          <a:noFill/>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清掃美化活動への参加状況（過去２年度）のうち代表的なものを記入してください。参加</a:t>
          </a:r>
        </a:p>
        <a:p>
          <a:pPr algn="l" rtl="0">
            <a:lnSpc>
              <a:spcPts val="1200"/>
            </a:lnSpc>
            <a:defRPr sz="1000"/>
          </a:pPr>
          <a:r>
            <a:rPr lang="ja-JP" altLang="en-US" sz="1100" b="0" i="0" u="none" strike="noStrike" baseline="0">
              <a:solidFill>
                <a:srgbClr val="000000"/>
              </a:solidFill>
              <a:latin typeface="ＭＳ Ｐ明朝"/>
              <a:ea typeface="ＭＳ Ｐ明朝"/>
            </a:rPr>
            <a:t>　 形態は企業・団体（協会等）を問いません。</a:t>
          </a:r>
        </a:p>
      </xdr:txBody>
    </xdr:sp>
    <xdr:clientData/>
  </xdr:twoCellAnchor>
  <xdr:twoCellAnchor>
    <xdr:from>
      <xdr:col>0</xdr:col>
      <xdr:colOff>285750</xdr:colOff>
      <xdr:row>38</xdr:row>
      <xdr:rowOff>104775</xdr:rowOff>
    </xdr:from>
    <xdr:to>
      <xdr:col>8</xdr:col>
      <xdr:colOff>104775</xdr:colOff>
      <xdr:row>41</xdr:row>
      <xdr:rowOff>0</xdr:rowOff>
    </xdr:to>
    <xdr:sp macro="" textlink="">
      <xdr:nvSpPr>
        <xdr:cNvPr id="37895" name="Rectangle 7">
          <a:extLst>
            <a:ext uri="{FF2B5EF4-FFF2-40B4-BE49-F238E27FC236}">
              <a16:creationId xmlns:a16="http://schemas.microsoft.com/office/drawing/2014/main" id="{00000000-0008-0000-0700-000007940000}"/>
            </a:ext>
          </a:extLst>
        </xdr:cNvPr>
        <xdr:cNvSpPr>
          <a:spLocks noChangeArrowheads="1"/>
        </xdr:cNvSpPr>
      </xdr:nvSpPr>
      <xdr:spPr bwMode="auto">
        <a:xfrm>
          <a:off x="285750" y="8553450"/>
          <a:ext cx="5953125" cy="409575"/>
        </a:xfrm>
        <a:prstGeom prst="rect">
          <a:avLst/>
        </a:prstGeom>
        <a:noFill/>
        <a:ln>
          <a:noFill/>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土木一式・建築一式・電気・管・水道施設工事の５業種のいずれかを登録希望する方で、</a:t>
          </a:r>
        </a:p>
        <a:p>
          <a:pPr algn="l" rtl="0">
            <a:lnSpc>
              <a:spcPts val="1200"/>
            </a:lnSpc>
            <a:defRPr sz="1000"/>
          </a:pPr>
          <a:r>
            <a:rPr lang="ja-JP" altLang="en-US" sz="1100" b="0" i="0" u="none" strike="noStrike" baseline="0">
              <a:solidFill>
                <a:srgbClr val="000000"/>
              </a:solidFill>
              <a:latin typeface="ＭＳ Ｐ明朝"/>
              <a:ea typeface="ＭＳ Ｐ明朝"/>
            </a:rPr>
            <a:t>　 清掃美化活動への参加実績のある場合のみ、この報告書を提出してください。</a:t>
          </a:r>
        </a:p>
      </xdr:txBody>
    </xdr:sp>
    <xdr:clientData/>
  </xdr:twoCellAnchor>
  <xdr:twoCellAnchor>
    <xdr:from>
      <xdr:col>0</xdr:col>
      <xdr:colOff>285750</xdr:colOff>
      <xdr:row>41</xdr:row>
      <xdr:rowOff>152400</xdr:rowOff>
    </xdr:from>
    <xdr:to>
      <xdr:col>8</xdr:col>
      <xdr:colOff>266700</xdr:colOff>
      <xdr:row>46</xdr:row>
      <xdr:rowOff>19050</xdr:rowOff>
    </xdr:to>
    <xdr:sp macro="" textlink="">
      <xdr:nvSpPr>
        <xdr:cNvPr id="37896" name="Rectangle 8">
          <a:extLst>
            <a:ext uri="{FF2B5EF4-FFF2-40B4-BE49-F238E27FC236}">
              <a16:creationId xmlns:a16="http://schemas.microsoft.com/office/drawing/2014/main" id="{00000000-0008-0000-0700-000008940000}"/>
            </a:ext>
          </a:extLst>
        </xdr:cNvPr>
        <xdr:cNvSpPr>
          <a:spLocks noChangeArrowheads="1"/>
        </xdr:cNvSpPr>
      </xdr:nvSpPr>
      <xdr:spPr bwMode="auto">
        <a:xfrm>
          <a:off x="285750" y="9115425"/>
          <a:ext cx="6115050" cy="723900"/>
        </a:xfrm>
        <a:prstGeom prst="rect">
          <a:avLst/>
        </a:prstGeom>
        <a:noFill/>
        <a:ln>
          <a:noFill/>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明朝"/>
              <a:ea typeface="ＭＳ Ｐ明朝"/>
            </a:rPr>
            <a:t>※</a:t>
          </a:r>
          <a:r>
            <a:rPr lang="ja-JP" altLang="en-US" sz="1100" b="0" i="0" u="none" strike="noStrike" baseline="0">
              <a:solidFill>
                <a:srgbClr val="000000"/>
              </a:solidFill>
              <a:latin typeface="ＭＳ Ｐ明朝"/>
              <a:ea typeface="ＭＳ Ｐ明朝"/>
            </a:rPr>
            <a:t>自社で企画・実施した場合は活動内容を記録した写真（２枚程度、なるべくデジタルカメラで</a:t>
          </a:r>
          <a:endParaRPr lang="en-US" altLang="ja-JP"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撮影した写真を白黒で鮮明に　 プリントアウトしたもの）または活動について掲載された新聞記</a:t>
          </a:r>
          <a:endParaRPr lang="en-US" altLang="ja-JP"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事の写しを添付してください。 （新聞記事は、白黒コピーしたものを添付してください。）</a:t>
          </a:r>
        </a:p>
      </xdr:txBody>
    </xdr:sp>
    <xdr:clientData/>
  </xdr:twoCellAnchor>
  <xdr:twoCellAnchor>
    <xdr:from>
      <xdr:col>1</xdr:col>
      <xdr:colOff>114301</xdr:colOff>
      <xdr:row>27</xdr:row>
      <xdr:rowOff>66676</xdr:rowOff>
    </xdr:from>
    <xdr:to>
      <xdr:col>7</xdr:col>
      <xdr:colOff>552451</xdr:colOff>
      <xdr:row>34</xdr:row>
      <xdr:rowOff>152400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95301" y="7153276"/>
          <a:ext cx="5505450" cy="1685924"/>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171450</xdr:colOff>
          <xdr:row>11</xdr:row>
          <xdr:rowOff>190500</xdr:rowOff>
        </xdr:from>
        <xdr:to>
          <xdr:col>2</xdr:col>
          <xdr:colOff>114300</xdr:colOff>
          <xdr:row>13</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7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11</xdr:row>
          <xdr:rowOff>190500</xdr:rowOff>
        </xdr:from>
        <xdr:to>
          <xdr:col>4</xdr:col>
          <xdr:colOff>95250</xdr:colOff>
          <xdr:row>13</xdr:row>
          <xdr:rowOff>19050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7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23</xdr:row>
          <xdr:rowOff>190500</xdr:rowOff>
        </xdr:from>
        <xdr:to>
          <xdr:col>4</xdr:col>
          <xdr:colOff>66675</xdr:colOff>
          <xdr:row>25</xdr:row>
          <xdr:rowOff>19050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7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11</xdr:row>
          <xdr:rowOff>190500</xdr:rowOff>
        </xdr:from>
        <xdr:to>
          <xdr:col>6</xdr:col>
          <xdr:colOff>57150</xdr:colOff>
          <xdr:row>13</xdr:row>
          <xdr:rowOff>19050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7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23</xdr:row>
          <xdr:rowOff>190500</xdr:rowOff>
        </xdr:from>
        <xdr:to>
          <xdr:col>4</xdr:col>
          <xdr:colOff>876300</xdr:colOff>
          <xdr:row>25</xdr:row>
          <xdr:rowOff>19050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7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295276</xdr:colOff>
      <xdr:row>31</xdr:row>
      <xdr:rowOff>9525</xdr:rowOff>
    </xdr:from>
    <xdr:to>
      <xdr:col>7</xdr:col>
      <xdr:colOff>19050</xdr:colOff>
      <xdr:row>32</xdr:row>
      <xdr:rowOff>85725</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5057776" y="7953375"/>
          <a:ext cx="409574"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itchFamily="18" charset="-128"/>
              <a:ea typeface="ＭＳ Ｐ明朝" pitchFamily="18" charset="-128"/>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133349</xdr:colOff>
      <xdr:row>0</xdr:row>
      <xdr:rowOff>19049</xdr:rowOff>
    </xdr:from>
    <xdr:to>
      <xdr:col>6</xdr:col>
      <xdr:colOff>1076325</xdr:colOff>
      <xdr:row>0</xdr:row>
      <xdr:rowOff>1647824</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133349" y="19049"/>
          <a:ext cx="7162801" cy="1628775"/>
        </a:xfrm>
        <a:prstGeom prst="rect">
          <a:avLst/>
        </a:prstGeom>
        <a:solidFill>
          <a:srgbClr val="FFFF99"/>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記入要領</a:t>
          </a:r>
          <a:r>
            <a:rPr lang="en-US" altLang="ja-JP" sz="1400" b="1" i="0" u="none" strike="noStrike" baseline="0">
              <a:solidFill>
                <a:srgbClr val="FF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en-US" altLang="ja-JP" sz="1100" b="1"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市内業者」または「準市内業者」の方で、格付対象となる業種を希望の方のみ</a:t>
          </a:r>
          <a:r>
            <a:rPr lang="ja-JP" altLang="en-US" sz="1100" b="0" i="0" u="none" strike="noStrike" baseline="0">
              <a:solidFill>
                <a:srgbClr val="000000"/>
              </a:solidFill>
              <a:latin typeface="ＭＳ Ｐゴシック"/>
              <a:ea typeface="ＭＳ Ｐゴシック"/>
            </a:rPr>
            <a:t>入力してください。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経営事項審査に提出した「技術職員名簿」に掲載されている各業種の一級に相当する技術者が対象となります。経審後に雇用又は退職した職員は含みません。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技術者一覧表に入力した技術者のうち、一級資格に相当する技術者の氏名及び資格をドロップダウンリストから選択して入力してください。</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同じ技術者が同一の業種で複数の一級相当資格をお持ちの場合も入力する資格は一種類で結構です。</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希望を出された業種についての技術者を入力してください。</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入力後は印刷し、技術者資格者証の写しを業種ごとに並べて添付してください。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304800</xdr:colOff>
      <xdr:row>22</xdr:row>
      <xdr:rowOff>200026</xdr:rowOff>
    </xdr:from>
    <xdr:to>
      <xdr:col>8</xdr:col>
      <xdr:colOff>47625</xdr:colOff>
      <xdr:row>22</xdr:row>
      <xdr:rowOff>523876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5105400" y="6096001"/>
          <a:ext cx="42862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枚</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AO168"/>
  <sheetViews>
    <sheetView view="pageBreakPreview" topLeftCell="A162" zoomScale="70" zoomScaleNormal="100" zoomScaleSheetLayoutView="70" workbookViewId="0">
      <selection activeCell="AL4" sqref="AL4"/>
    </sheetView>
  </sheetViews>
  <sheetFormatPr defaultRowHeight="18.75" x14ac:dyDescent="0.15"/>
  <cols>
    <col min="1" max="1" width="5" style="153" customWidth="1"/>
    <col min="2" max="2" width="9" style="153"/>
    <col min="3" max="3" width="5.25" style="153" customWidth="1"/>
    <col min="4" max="4" width="7.875" style="153" customWidth="1"/>
    <col min="5" max="31" width="2.875" style="153" customWidth="1"/>
    <col min="32" max="32" width="2.875" style="330" customWidth="1"/>
    <col min="33" max="33" width="2.375" style="330" customWidth="1"/>
    <col min="34" max="34" width="2.375" style="153" customWidth="1"/>
    <col min="35" max="35" width="3.25" style="153" customWidth="1"/>
    <col min="36" max="37" width="3" style="153" customWidth="1"/>
    <col min="38" max="38" width="26.5" style="338" customWidth="1"/>
    <col min="39" max="39" width="28.25" style="153" customWidth="1"/>
    <col min="40" max="41" width="2.875" style="153" customWidth="1"/>
    <col min="42" max="16384" width="9" style="153"/>
  </cols>
  <sheetData>
    <row r="1" spans="1:39" ht="25.5" x14ac:dyDescent="0.15">
      <c r="A1" s="482" t="s">
        <v>548</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4"/>
    </row>
    <row r="2" spans="1:39" ht="17.25" customHeight="1" x14ac:dyDescent="0.15">
      <c r="A2" s="485" t="s">
        <v>549</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7"/>
      <c r="AL2" s="339"/>
      <c r="AM2" s="164"/>
    </row>
    <row r="3" spans="1:39" ht="17.25" customHeight="1" x14ac:dyDescent="0.15">
      <c r="A3" s="488" t="s">
        <v>550</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90"/>
    </row>
    <row r="4" spans="1:39" ht="17.25" customHeight="1" x14ac:dyDescent="0.15">
      <c r="A4" s="488" t="s">
        <v>551</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90"/>
    </row>
    <row r="5" spans="1:39" ht="17.25" customHeight="1" x14ac:dyDescent="0.15">
      <c r="A5" s="154" t="s">
        <v>552</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6"/>
    </row>
    <row r="6" spans="1:39" ht="18.75" customHeight="1" x14ac:dyDescent="0.15">
      <c r="A6" s="157"/>
      <c r="B6" s="364" t="s">
        <v>553</v>
      </c>
      <c r="C6" s="365"/>
      <c r="D6" s="365"/>
      <c r="E6" s="365"/>
      <c r="F6" s="365"/>
      <c r="G6" s="365"/>
      <c r="H6" s="365"/>
      <c r="I6" s="382"/>
      <c r="J6" s="365" t="s">
        <v>554</v>
      </c>
      <c r="K6" s="365"/>
      <c r="L6" s="365"/>
      <c r="M6" s="365"/>
      <c r="N6" s="365"/>
      <c r="O6" s="365"/>
      <c r="P6" s="365"/>
      <c r="Q6" s="365"/>
      <c r="R6" s="365"/>
      <c r="S6" s="365"/>
      <c r="T6" s="365"/>
      <c r="U6" s="365"/>
      <c r="V6" s="365"/>
      <c r="W6" s="365"/>
      <c r="X6" s="365"/>
      <c r="Y6" s="365"/>
      <c r="Z6" s="365"/>
      <c r="AA6" s="365"/>
      <c r="AB6" s="382"/>
      <c r="AC6" s="158"/>
      <c r="AD6" s="158"/>
      <c r="AE6" s="159"/>
    </row>
    <row r="7" spans="1:39" ht="18.75" customHeight="1" x14ac:dyDescent="0.15">
      <c r="A7" s="157"/>
      <c r="B7" s="364" t="s">
        <v>555</v>
      </c>
      <c r="C7" s="365"/>
      <c r="D7" s="365"/>
      <c r="E7" s="365"/>
      <c r="F7" s="365"/>
      <c r="G7" s="365"/>
      <c r="H7" s="365"/>
      <c r="I7" s="382"/>
      <c r="J7" s="491" t="s">
        <v>853</v>
      </c>
      <c r="K7" s="491"/>
      <c r="L7" s="491"/>
      <c r="M7" s="491"/>
      <c r="N7" s="491"/>
      <c r="O7" s="491"/>
      <c r="P7" s="491"/>
      <c r="Q7" s="491"/>
      <c r="R7" s="491"/>
      <c r="S7" s="491"/>
      <c r="T7" s="491"/>
      <c r="U7" s="491"/>
      <c r="V7" s="491"/>
      <c r="W7" s="491"/>
      <c r="X7" s="491"/>
      <c r="Y7" s="491"/>
      <c r="Z7" s="491"/>
      <c r="AA7" s="491"/>
      <c r="AB7" s="492"/>
      <c r="AC7" s="158"/>
      <c r="AD7" s="158"/>
      <c r="AE7" s="159"/>
      <c r="AI7" s="338"/>
      <c r="AJ7" s="338"/>
      <c r="AK7" s="338"/>
      <c r="AL7" s="338" t="s">
        <v>881</v>
      </c>
      <c r="AM7" s="338"/>
    </row>
    <row r="8" spans="1:39" ht="18.75" customHeight="1" x14ac:dyDescent="0.15">
      <c r="A8" s="160"/>
      <c r="B8" s="364" t="s">
        <v>556</v>
      </c>
      <c r="C8" s="365"/>
      <c r="D8" s="365"/>
      <c r="E8" s="365"/>
      <c r="F8" s="365"/>
      <c r="G8" s="365"/>
      <c r="H8" s="365"/>
      <c r="I8" s="382"/>
      <c r="J8" s="493"/>
      <c r="K8" s="493"/>
      <c r="L8" s="493"/>
      <c r="M8" s="493"/>
      <c r="N8" s="493"/>
      <c r="O8" s="493"/>
      <c r="P8" s="493"/>
      <c r="Q8" s="493"/>
      <c r="R8" s="493"/>
      <c r="S8" s="493"/>
      <c r="T8" s="493"/>
      <c r="U8" s="493"/>
      <c r="V8" s="493"/>
      <c r="W8" s="493"/>
      <c r="X8" s="493"/>
      <c r="Y8" s="493"/>
      <c r="Z8" s="493"/>
      <c r="AA8" s="493"/>
      <c r="AB8" s="494"/>
      <c r="AC8" s="162"/>
      <c r="AD8" s="162"/>
      <c r="AE8" s="163"/>
      <c r="AH8" s="338"/>
      <c r="AI8" s="338"/>
      <c r="AJ8" s="338"/>
      <c r="AK8" s="338"/>
      <c r="AM8" s="338"/>
    </row>
    <row r="9" spans="1:39" ht="18.75" hidden="1" customHeight="1" x14ac:dyDescent="0.15">
      <c r="A9" s="157"/>
      <c r="B9" s="495" t="s">
        <v>557</v>
      </c>
      <c r="C9" s="493"/>
      <c r="D9" s="493"/>
      <c r="E9" s="493"/>
      <c r="F9" s="493"/>
      <c r="G9" s="493"/>
      <c r="H9" s="493"/>
      <c r="I9" s="494"/>
      <c r="J9" s="496" t="s">
        <v>854</v>
      </c>
      <c r="K9" s="496"/>
      <c r="L9" s="496"/>
      <c r="M9" s="496"/>
      <c r="N9" s="496"/>
      <c r="O9" s="496"/>
      <c r="P9" s="496"/>
      <c r="Q9" s="496"/>
      <c r="R9" s="496"/>
      <c r="S9" s="496"/>
      <c r="T9" s="496"/>
      <c r="U9" s="496"/>
      <c r="V9" s="496"/>
      <c r="W9" s="496"/>
      <c r="X9" s="496"/>
      <c r="Y9" s="496"/>
      <c r="Z9" s="496"/>
      <c r="AA9" s="496"/>
      <c r="AB9" s="497"/>
      <c r="AC9" s="158"/>
      <c r="AD9" s="158"/>
      <c r="AE9" s="159"/>
    </row>
    <row r="10" spans="1:39" ht="33.75" hidden="1" customHeight="1" x14ac:dyDescent="0.15">
      <c r="A10" s="157"/>
      <c r="B10" s="500" t="s">
        <v>558</v>
      </c>
      <c r="C10" s="501"/>
      <c r="D10" s="501"/>
      <c r="E10" s="501"/>
      <c r="F10" s="501"/>
      <c r="G10" s="501"/>
      <c r="H10" s="501"/>
      <c r="I10" s="502"/>
      <c r="J10" s="496"/>
      <c r="K10" s="496"/>
      <c r="L10" s="496"/>
      <c r="M10" s="496"/>
      <c r="N10" s="496"/>
      <c r="O10" s="496"/>
      <c r="P10" s="496"/>
      <c r="Q10" s="496"/>
      <c r="R10" s="496"/>
      <c r="S10" s="496"/>
      <c r="T10" s="496"/>
      <c r="U10" s="496"/>
      <c r="V10" s="496"/>
      <c r="W10" s="496"/>
      <c r="X10" s="496"/>
      <c r="Y10" s="496"/>
      <c r="Z10" s="496"/>
      <c r="AA10" s="496"/>
      <c r="AB10" s="497"/>
      <c r="AC10" s="158"/>
      <c r="AD10" s="158"/>
      <c r="AE10" s="159"/>
    </row>
    <row r="11" spans="1:39" ht="18.75" hidden="1" customHeight="1" x14ac:dyDescent="0.15">
      <c r="A11" s="157"/>
      <c r="B11" s="503" t="s">
        <v>559</v>
      </c>
      <c r="C11" s="504"/>
      <c r="D11" s="504"/>
      <c r="E11" s="504"/>
      <c r="F11" s="504"/>
      <c r="G11" s="504"/>
      <c r="H11" s="504"/>
      <c r="I11" s="505"/>
      <c r="J11" s="498"/>
      <c r="K11" s="498"/>
      <c r="L11" s="498"/>
      <c r="M11" s="498"/>
      <c r="N11" s="498"/>
      <c r="O11" s="498"/>
      <c r="P11" s="498"/>
      <c r="Q11" s="498"/>
      <c r="R11" s="498"/>
      <c r="S11" s="498"/>
      <c r="T11" s="498"/>
      <c r="U11" s="498"/>
      <c r="V11" s="498"/>
      <c r="W11" s="498"/>
      <c r="X11" s="498"/>
      <c r="Y11" s="498"/>
      <c r="Z11" s="498"/>
      <c r="AA11" s="498"/>
      <c r="AB11" s="499"/>
      <c r="AC11" s="158"/>
      <c r="AD11" s="158"/>
      <c r="AE11" s="159"/>
    </row>
    <row r="12" spans="1:39" ht="33.75" hidden="1" customHeight="1" x14ac:dyDescent="0.15">
      <c r="A12" s="157"/>
      <c r="B12" s="515"/>
      <c r="C12" s="516"/>
      <c r="D12" s="516"/>
      <c r="E12" s="516"/>
      <c r="F12" s="516"/>
      <c r="G12" s="516"/>
      <c r="H12" s="516"/>
      <c r="I12" s="517"/>
      <c r="J12" s="516"/>
      <c r="K12" s="516"/>
      <c r="L12" s="516"/>
      <c r="M12" s="516"/>
      <c r="N12" s="516"/>
      <c r="O12" s="516"/>
      <c r="P12" s="516"/>
      <c r="Q12" s="516"/>
      <c r="R12" s="516"/>
      <c r="S12" s="516"/>
      <c r="T12" s="516"/>
      <c r="U12" s="516"/>
      <c r="V12" s="516"/>
      <c r="W12" s="516"/>
      <c r="X12" s="516"/>
      <c r="Y12" s="516"/>
      <c r="Z12" s="516"/>
      <c r="AA12" s="516"/>
      <c r="AB12" s="517"/>
      <c r="AC12" s="158"/>
      <c r="AD12" s="158"/>
      <c r="AE12" s="159"/>
    </row>
    <row r="13" spans="1:39" ht="9" hidden="1" customHeight="1" x14ac:dyDescent="0.15">
      <c r="A13" s="160"/>
      <c r="B13" s="493"/>
      <c r="C13" s="493"/>
      <c r="D13" s="493"/>
      <c r="E13" s="161"/>
      <c r="F13" s="161"/>
      <c r="G13" s="161"/>
      <c r="H13" s="161"/>
      <c r="I13" s="161"/>
      <c r="J13" s="161"/>
      <c r="K13" s="161"/>
      <c r="L13" s="161"/>
      <c r="M13" s="161"/>
      <c r="N13" s="161"/>
      <c r="O13" s="161"/>
      <c r="P13" s="161"/>
      <c r="Q13" s="161"/>
      <c r="R13" s="161"/>
      <c r="S13" s="161"/>
      <c r="T13" s="161"/>
      <c r="U13" s="162"/>
      <c r="V13" s="162"/>
      <c r="W13" s="162"/>
      <c r="X13" s="162"/>
      <c r="Y13" s="162"/>
      <c r="Z13" s="162"/>
      <c r="AA13" s="162"/>
      <c r="AB13" s="162"/>
      <c r="AC13" s="162"/>
      <c r="AD13" s="162"/>
      <c r="AE13" s="163"/>
    </row>
    <row r="14" spans="1:39" ht="12.75" customHeight="1" x14ac:dyDescent="0.15">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row>
    <row r="15" spans="1:39" x14ac:dyDescent="0.15">
      <c r="A15" s="165" t="s">
        <v>560</v>
      </c>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row>
    <row r="16" spans="1:39" ht="20.25" customHeight="1" thickBot="1" x14ac:dyDescent="0.2">
      <c r="A16" s="518" t="s">
        <v>561</v>
      </c>
      <c r="B16" s="518"/>
      <c r="C16" s="358" t="s">
        <v>562</v>
      </c>
      <c r="D16" s="358"/>
      <c r="E16" s="166" t="s">
        <v>563</v>
      </c>
      <c r="F16" s="167"/>
      <c r="G16" s="168"/>
      <c r="H16" s="168"/>
      <c r="I16" s="167"/>
      <c r="J16" s="168"/>
      <c r="K16" s="168"/>
      <c r="L16" s="167"/>
      <c r="M16" s="168"/>
      <c r="N16" s="168"/>
      <c r="O16" s="167"/>
      <c r="P16" s="167"/>
      <c r="Q16" s="167"/>
      <c r="R16" s="167"/>
      <c r="S16" s="167"/>
      <c r="T16" s="167"/>
      <c r="U16" s="167"/>
      <c r="V16" s="167"/>
      <c r="W16" s="167"/>
      <c r="X16" s="167"/>
      <c r="Y16" s="167"/>
      <c r="Z16" s="167"/>
      <c r="AA16" s="167"/>
      <c r="AB16" s="167"/>
      <c r="AC16" s="167"/>
      <c r="AD16" s="167"/>
      <c r="AE16" s="169"/>
    </row>
    <row r="17" spans="1:39" ht="20.25" customHeight="1" thickBot="1" x14ac:dyDescent="0.2">
      <c r="A17" s="518"/>
      <c r="B17" s="518"/>
      <c r="C17" s="363" t="s">
        <v>564</v>
      </c>
      <c r="D17" s="363"/>
      <c r="E17" s="364" t="s">
        <v>868</v>
      </c>
      <c r="F17" s="365"/>
      <c r="G17" s="366">
        <v>8</v>
      </c>
      <c r="H17" s="367"/>
      <c r="I17" s="167" t="s">
        <v>11</v>
      </c>
      <c r="J17" s="366"/>
      <c r="K17" s="367"/>
      <c r="L17" s="167" t="s">
        <v>565</v>
      </c>
      <c r="M17" s="366"/>
      <c r="N17" s="367"/>
      <c r="O17" s="167" t="s">
        <v>12</v>
      </c>
      <c r="P17" s="167"/>
      <c r="Q17" s="167"/>
      <c r="R17" s="167"/>
      <c r="S17" s="167"/>
      <c r="T17" s="167"/>
      <c r="U17" s="167"/>
      <c r="V17" s="167"/>
      <c r="W17" s="167"/>
      <c r="X17" s="167"/>
      <c r="Y17" s="167"/>
      <c r="Z17" s="167"/>
      <c r="AA17" s="167"/>
      <c r="AB17" s="167"/>
      <c r="AC17" s="167"/>
      <c r="AD17" s="167"/>
      <c r="AE17" s="169"/>
      <c r="AF17" s="330">
        <f>IF(OR(G17="",J17="",M17=""),0,1)</f>
        <v>0</v>
      </c>
      <c r="AL17" s="340" t="str">
        <f>IF(AF17=0,"申請年月日のいずれかが未入力です。入力してください。","")</f>
        <v>申請年月日のいずれかが未入力です。入力してください。</v>
      </c>
    </row>
    <row r="18" spans="1:39" ht="9" customHeight="1" x14ac:dyDescent="0.15">
      <c r="A18" s="170"/>
      <c r="B18" s="170"/>
      <c r="C18" s="171"/>
      <c r="D18" s="171"/>
      <c r="E18" s="170"/>
      <c r="F18" s="170"/>
      <c r="G18" s="172"/>
      <c r="H18" s="172"/>
      <c r="I18" s="173"/>
      <c r="J18" s="172"/>
      <c r="K18" s="172"/>
      <c r="L18" s="173"/>
      <c r="M18" s="172"/>
      <c r="N18" s="172"/>
      <c r="O18" s="173"/>
      <c r="P18" s="173"/>
      <c r="Q18" s="173"/>
      <c r="R18" s="173"/>
      <c r="S18" s="173"/>
      <c r="T18" s="173"/>
      <c r="U18" s="173"/>
      <c r="V18" s="173"/>
      <c r="W18" s="173"/>
      <c r="X18" s="173"/>
      <c r="Y18" s="173"/>
      <c r="Z18" s="173"/>
      <c r="AA18" s="173"/>
      <c r="AB18" s="173"/>
      <c r="AC18" s="173"/>
      <c r="AD18" s="173"/>
      <c r="AE18" s="173"/>
      <c r="AM18" s="328"/>
    </row>
    <row r="19" spans="1:39" ht="50.25" customHeight="1" thickBot="1" x14ac:dyDescent="0.2">
      <c r="A19" s="518" t="s">
        <v>566</v>
      </c>
      <c r="B19" s="518"/>
      <c r="C19" s="358" t="s">
        <v>562</v>
      </c>
      <c r="D19" s="358"/>
      <c r="E19" s="359" t="s">
        <v>859</v>
      </c>
      <c r="F19" s="360"/>
      <c r="G19" s="360"/>
      <c r="H19" s="360"/>
      <c r="I19" s="360"/>
      <c r="J19" s="361"/>
      <c r="K19" s="361"/>
      <c r="L19" s="361"/>
      <c r="M19" s="361"/>
      <c r="N19" s="361"/>
      <c r="O19" s="360"/>
      <c r="P19" s="360"/>
      <c r="Q19" s="360"/>
      <c r="R19" s="360"/>
      <c r="S19" s="360"/>
      <c r="T19" s="360"/>
      <c r="U19" s="361"/>
      <c r="V19" s="361"/>
      <c r="W19" s="361"/>
      <c r="X19" s="361"/>
      <c r="Y19" s="361"/>
      <c r="Z19" s="360"/>
      <c r="AA19" s="360"/>
      <c r="AB19" s="360"/>
      <c r="AC19" s="360"/>
      <c r="AD19" s="360"/>
      <c r="AE19" s="362"/>
      <c r="AF19" s="344" t="str">
        <f>IF(J20="市郡内","1","2")</f>
        <v>2</v>
      </c>
      <c r="AG19" s="330">
        <f>IF(U20="本社（店）",1,2)</f>
        <v>2</v>
      </c>
      <c r="AM19" s="328"/>
    </row>
    <row r="20" spans="1:39" ht="20.25" customHeight="1" thickBot="1" x14ac:dyDescent="0.2">
      <c r="A20" s="518"/>
      <c r="B20" s="518"/>
      <c r="C20" s="363" t="s">
        <v>564</v>
      </c>
      <c r="D20" s="363"/>
      <c r="E20" s="519" t="s">
        <v>857</v>
      </c>
      <c r="F20" s="360"/>
      <c r="G20" s="360"/>
      <c r="H20" s="360"/>
      <c r="I20" s="360"/>
      <c r="J20" s="366"/>
      <c r="K20" s="368"/>
      <c r="L20" s="368"/>
      <c r="M20" s="368"/>
      <c r="N20" s="367"/>
      <c r="O20" s="167"/>
      <c r="P20" s="365" t="s">
        <v>567</v>
      </c>
      <c r="Q20" s="365"/>
      <c r="R20" s="365"/>
      <c r="S20" s="365"/>
      <c r="T20" s="365"/>
      <c r="U20" s="366"/>
      <c r="V20" s="368"/>
      <c r="W20" s="368"/>
      <c r="X20" s="368"/>
      <c r="Y20" s="367"/>
      <c r="Z20" s="167"/>
      <c r="AA20" s="167"/>
      <c r="AB20" s="167"/>
      <c r="AC20" s="167"/>
      <c r="AD20" s="167"/>
      <c r="AE20" s="169"/>
      <c r="AF20" s="330">
        <f>IF(OR(J20="",U20=""),0,1)</f>
        <v>0</v>
      </c>
      <c r="AL20" s="340" t="str">
        <f>IF(AF20=0,"市郡内・市郡外区分、本社・支店区分のいずれかが未入力です。入力してください。","")</f>
        <v>市郡内・市郡外区分、本社・支店区分のいずれかが未入力です。入力してください。</v>
      </c>
    </row>
    <row r="21" spans="1:39" x14ac:dyDescent="0.15">
      <c r="A21" s="174"/>
      <c r="B21" s="174"/>
      <c r="C21" s="174"/>
      <c r="D21" s="17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M21" s="328"/>
    </row>
    <row r="22" spans="1:39" ht="36.75" hidden="1" customHeight="1" thickBot="1" x14ac:dyDescent="0.2">
      <c r="A22" s="354" t="s">
        <v>774</v>
      </c>
      <c r="B22" s="355"/>
      <c r="C22" s="358" t="s">
        <v>562</v>
      </c>
      <c r="D22" s="358"/>
      <c r="E22" s="377" t="s">
        <v>775</v>
      </c>
      <c r="F22" s="360"/>
      <c r="G22" s="360"/>
      <c r="H22" s="360"/>
      <c r="I22" s="360"/>
      <c r="J22" s="361"/>
      <c r="K22" s="361"/>
      <c r="L22" s="361"/>
      <c r="M22" s="361"/>
      <c r="N22" s="361"/>
      <c r="O22" s="360"/>
      <c r="P22" s="360"/>
      <c r="Q22" s="360"/>
      <c r="R22" s="360"/>
      <c r="S22" s="360"/>
      <c r="T22" s="360"/>
      <c r="U22" s="361"/>
      <c r="V22" s="361"/>
      <c r="W22" s="361"/>
      <c r="X22" s="361"/>
      <c r="Y22" s="361"/>
      <c r="Z22" s="360"/>
      <c r="AA22" s="360"/>
      <c r="AB22" s="360"/>
      <c r="AC22" s="360"/>
      <c r="AD22" s="360"/>
      <c r="AE22" s="362"/>
      <c r="AM22" s="328"/>
    </row>
    <row r="23" spans="1:39" ht="20.25" hidden="1" customHeight="1" thickBot="1" x14ac:dyDescent="0.2">
      <c r="A23" s="356"/>
      <c r="B23" s="357"/>
      <c r="C23" s="363" t="s">
        <v>564</v>
      </c>
      <c r="D23" s="363"/>
      <c r="E23" s="366"/>
      <c r="F23" s="368"/>
      <c r="G23" s="368"/>
      <c r="H23" s="368"/>
      <c r="I23" s="367"/>
      <c r="J23" s="167"/>
      <c r="K23" s="167"/>
      <c r="L23" s="167"/>
      <c r="M23" s="167"/>
      <c r="N23" s="167"/>
      <c r="O23" s="167"/>
      <c r="P23" s="167"/>
      <c r="Q23" s="167"/>
      <c r="R23" s="167"/>
      <c r="S23" s="167"/>
      <c r="T23" s="167"/>
      <c r="U23" s="167"/>
      <c r="V23" s="167"/>
      <c r="W23" s="167"/>
      <c r="X23" s="167"/>
      <c r="Y23" s="167"/>
      <c r="Z23" s="167"/>
      <c r="AA23" s="167"/>
      <c r="AB23" s="167"/>
      <c r="AC23" s="167"/>
      <c r="AD23" s="167"/>
      <c r="AE23" s="169"/>
      <c r="AM23" s="328"/>
    </row>
    <row r="24" spans="1:39" hidden="1" x14ac:dyDescent="0.15">
      <c r="A24" s="174"/>
      <c r="B24" s="174"/>
      <c r="C24" s="174"/>
      <c r="D24" s="17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M24" s="328"/>
    </row>
    <row r="25" spans="1:39" ht="20.25" customHeight="1" thickBot="1" x14ac:dyDescent="0.2">
      <c r="A25" s="354" t="s">
        <v>568</v>
      </c>
      <c r="B25" s="355"/>
      <c r="C25" s="358" t="s">
        <v>562</v>
      </c>
      <c r="D25" s="358"/>
      <c r="E25" s="478" t="s">
        <v>569</v>
      </c>
      <c r="F25" s="479"/>
      <c r="G25" s="479"/>
      <c r="H25" s="479"/>
      <c r="I25" s="479"/>
      <c r="J25" s="479"/>
      <c r="K25" s="479"/>
      <c r="L25" s="479"/>
      <c r="M25" s="479"/>
      <c r="N25" s="479"/>
      <c r="O25" s="480"/>
      <c r="P25" s="480"/>
      <c r="Q25" s="480"/>
      <c r="R25" s="480"/>
      <c r="S25" s="480"/>
      <c r="T25" s="480"/>
      <c r="U25" s="479"/>
      <c r="V25" s="479"/>
      <c r="W25" s="479"/>
      <c r="X25" s="479"/>
      <c r="Y25" s="479"/>
      <c r="Z25" s="480"/>
      <c r="AA25" s="480"/>
      <c r="AB25" s="480"/>
      <c r="AC25" s="480"/>
      <c r="AD25" s="480"/>
      <c r="AE25" s="481"/>
      <c r="AM25" s="328"/>
    </row>
    <row r="26" spans="1:39" ht="20.25" customHeight="1" thickBot="1" x14ac:dyDescent="0.2">
      <c r="A26" s="356"/>
      <c r="B26" s="357"/>
      <c r="C26" s="363" t="s">
        <v>564</v>
      </c>
      <c r="D26" s="363"/>
      <c r="E26" s="418"/>
      <c r="F26" s="419"/>
      <c r="G26" s="419"/>
      <c r="H26" s="419"/>
      <c r="I26" s="419"/>
      <c r="J26" s="419"/>
      <c r="K26" s="419"/>
      <c r="L26" s="420"/>
      <c r="M26" s="167"/>
      <c r="N26" s="167"/>
      <c r="O26" s="167"/>
      <c r="P26" s="167"/>
      <c r="Q26" s="167"/>
      <c r="R26" s="167"/>
      <c r="S26" s="167"/>
      <c r="T26" s="167"/>
      <c r="U26" s="167"/>
      <c r="V26" s="167"/>
      <c r="W26" s="167"/>
      <c r="X26" s="167"/>
      <c r="Y26" s="167"/>
      <c r="Z26" s="167"/>
      <c r="AA26" s="167"/>
      <c r="AB26" s="167"/>
      <c r="AC26" s="167"/>
      <c r="AD26" s="167"/>
      <c r="AE26" s="169"/>
      <c r="AF26" s="330">
        <f>IF(E26="",0,1)</f>
        <v>0</v>
      </c>
      <c r="AL26" s="340" t="str">
        <f>IF(AF26=0,"建設業許可区分が未入力です。入力してください。","")</f>
        <v>建設業許可区分が未入力です。入力してください。</v>
      </c>
    </row>
    <row r="27" spans="1:39" x14ac:dyDescent="0.15">
      <c r="A27" s="174"/>
      <c r="B27" s="174"/>
      <c r="C27" s="174"/>
      <c r="D27" s="17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M27" s="328"/>
    </row>
    <row r="28" spans="1:39" ht="36.75" customHeight="1" thickBot="1" x14ac:dyDescent="0.2">
      <c r="A28" s="354" t="s">
        <v>756</v>
      </c>
      <c r="B28" s="355"/>
      <c r="C28" s="358" t="s">
        <v>562</v>
      </c>
      <c r="D28" s="358"/>
      <c r="E28" s="359" t="s">
        <v>772</v>
      </c>
      <c r="F28" s="360"/>
      <c r="G28" s="360"/>
      <c r="H28" s="360"/>
      <c r="I28" s="360"/>
      <c r="J28" s="361"/>
      <c r="K28" s="361"/>
      <c r="L28" s="361"/>
      <c r="M28" s="361"/>
      <c r="N28" s="361"/>
      <c r="O28" s="360"/>
      <c r="P28" s="360"/>
      <c r="Q28" s="360"/>
      <c r="R28" s="360"/>
      <c r="S28" s="360"/>
      <c r="T28" s="360"/>
      <c r="U28" s="361"/>
      <c r="V28" s="361"/>
      <c r="W28" s="361"/>
      <c r="X28" s="361"/>
      <c r="Y28" s="361"/>
      <c r="Z28" s="360"/>
      <c r="AA28" s="360"/>
      <c r="AB28" s="360"/>
      <c r="AC28" s="360"/>
      <c r="AD28" s="360"/>
      <c r="AE28" s="362"/>
      <c r="AM28" s="328"/>
    </row>
    <row r="29" spans="1:39" ht="20.25" customHeight="1" thickBot="1" x14ac:dyDescent="0.2">
      <c r="A29" s="356"/>
      <c r="B29" s="357"/>
      <c r="C29" s="363" t="s">
        <v>564</v>
      </c>
      <c r="D29" s="363"/>
      <c r="E29" s="364"/>
      <c r="F29" s="365"/>
      <c r="G29" s="366"/>
      <c r="H29" s="367"/>
      <c r="I29" s="167" t="s">
        <v>11</v>
      </c>
      <c r="J29" s="182" t="s">
        <v>101</v>
      </c>
      <c r="K29" s="366"/>
      <c r="L29" s="368"/>
      <c r="M29" s="368"/>
      <c r="N29" s="368"/>
      <c r="O29" s="367"/>
      <c r="P29" s="167"/>
      <c r="Q29" s="167"/>
      <c r="R29" s="167"/>
      <c r="S29" s="167"/>
      <c r="T29" s="167"/>
      <c r="U29" s="167"/>
      <c r="V29" s="167"/>
      <c r="W29" s="167"/>
      <c r="X29" s="167"/>
      <c r="Y29" s="167"/>
      <c r="Z29" s="167"/>
      <c r="AA29" s="167"/>
      <c r="AB29" s="167"/>
      <c r="AC29" s="167"/>
      <c r="AD29" s="167"/>
      <c r="AE29" s="169"/>
      <c r="AF29" s="330">
        <f>IF(OR(G29="",K29=""),0,1)</f>
        <v>0</v>
      </c>
      <c r="AL29" s="340" t="str">
        <f>IF(AF29=0,"許可年又は許可番号が未入力です。入力してください。","")</f>
        <v>許可年又は許可番号が未入力です。入力してください。</v>
      </c>
    </row>
    <row r="30" spans="1:39" x14ac:dyDescent="0.15">
      <c r="A30" s="175"/>
      <c r="B30" s="175"/>
      <c r="C30" s="176"/>
      <c r="D30" s="176"/>
      <c r="E30" s="177"/>
      <c r="F30" s="177"/>
      <c r="G30" s="177"/>
      <c r="H30" s="177"/>
      <c r="I30" s="177"/>
      <c r="J30" s="178"/>
      <c r="K30" s="178"/>
      <c r="L30" s="178"/>
      <c r="M30" s="178"/>
      <c r="N30" s="178"/>
      <c r="O30" s="164"/>
      <c r="P30" s="164"/>
      <c r="Q30" s="164"/>
      <c r="R30" s="164"/>
      <c r="S30" s="164"/>
      <c r="T30" s="164"/>
      <c r="U30" s="164"/>
      <c r="V30" s="164"/>
      <c r="W30" s="164"/>
      <c r="X30" s="164"/>
      <c r="Y30" s="164"/>
      <c r="Z30" s="164"/>
      <c r="AA30" s="164"/>
      <c r="AB30" s="164"/>
      <c r="AC30" s="164"/>
      <c r="AD30" s="164"/>
      <c r="AE30" s="164"/>
      <c r="AM30" s="328"/>
    </row>
    <row r="31" spans="1:39" ht="36.75" customHeight="1" thickBot="1" x14ac:dyDescent="0.2">
      <c r="A31" s="354" t="s">
        <v>571</v>
      </c>
      <c r="B31" s="355"/>
      <c r="C31" s="358" t="s">
        <v>562</v>
      </c>
      <c r="D31" s="358"/>
      <c r="E31" s="359" t="s">
        <v>877</v>
      </c>
      <c r="F31" s="360"/>
      <c r="G31" s="360"/>
      <c r="H31" s="360"/>
      <c r="I31" s="360"/>
      <c r="J31" s="361"/>
      <c r="K31" s="361"/>
      <c r="L31" s="361"/>
      <c r="M31" s="361"/>
      <c r="N31" s="361"/>
      <c r="O31" s="360"/>
      <c r="P31" s="360"/>
      <c r="Q31" s="360"/>
      <c r="R31" s="360"/>
      <c r="S31" s="360"/>
      <c r="T31" s="360"/>
      <c r="U31" s="361"/>
      <c r="V31" s="361"/>
      <c r="W31" s="361"/>
      <c r="X31" s="361"/>
      <c r="Y31" s="361"/>
      <c r="Z31" s="360"/>
      <c r="AA31" s="360"/>
      <c r="AB31" s="360"/>
      <c r="AC31" s="360"/>
      <c r="AD31" s="360"/>
      <c r="AE31" s="362"/>
      <c r="AM31" s="328"/>
    </row>
    <row r="32" spans="1:39" ht="20.25" customHeight="1" thickBot="1" x14ac:dyDescent="0.2">
      <c r="A32" s="356"/>
      <c r="B32" s="357"/>
      <c r="C32" s="363" t="s">
        <v>564</v>
      </c>
      <c r="D32" s="363"/>
      <c r="E32" s="366"/>
      <c r="F32" s="367"/>
      <c r="G32" s="366"/>
      <c r="H32" s="367"/>
      <c r="I32" s="167" t="s">
        <v>11</v>
      </c>
      <c r="J32" s="366"/>
      <c r="K32" s="367"/>
      <c r="L32" s="167" t="s">
        <v>565</v>
      </c>
      <c r="M32" s="366"/>
      <c r="N32" s="367"/>
      <c r="O32" s="167" t="s">
        <v>12</v>
      </c>
      <c r="P32" s="167"/>
      <c r="Q32" s="167"/>
      <c r="R32" s="167"/>
      <c r="S32" s="167"/>
      <c r="T32" s="167"/>
      <c r="U32" s="167"/>
      <c r="V32" s="167"/>
      <c r="W32" s="167"/>
      <c r="X32" s="167"/>
      <c r="Y32" s="167"/>
      <c r="Z32" s="167"/>
      <c r="AA32" s="167"/>
      <c r="AB32" s="167"/>
      <c r="AC32" s="167"/>
      <c r="AD32" s="167"/>
      <c r="AE32" s="169"/>
      <c r="AF32" s="330">
        <f>IF(OR(E32="",G32="",J32="",M32=""),0,1)</f>
        <v>0</v>
      </c>
      <c r="AL32" s="340" t="str">
        <f>IF(AF32=0,"審査基準日のいずれかが未入力です。入力してください。","")</f>
        <v>審査基準日のいずれかが未入力です。入力してください。</v>
      </c>
    </row>
    <row r="33" spans="1:39" x14ac:dyDescent="0.15">
      <c r="A33" s="175"/>
      <c r="B33" s="175"/>
      <c r="C33" s="176"/>
      <c r="D33" s="176"/>
      <c r="E33" s="177"/>
      <c r="F33" s="177"/>
      <c r="G33" s="177"/>
      <c r="H33" s="177"/>
      <c r="I33" s="177"/>
      <c r="J33" s="178"/>
      <c r="K33" s="178"/>
      <c r="L33" s="178"/>
      <c r="M33" s="178"/>
      <c r="N33" s="178"/>
      <c r="O33" s="164"/>
      <c r="P33" s="164"/>
      <c r="Q33" s="164"/>
      <c r="R33" s="164"/>
      <c r="S33" s="164"/>
      <c r="T33" s="164"/>
      <c r="U33" s="164"/>
      <c r="V33" s="164"/>
      <c r="W33" s="164"/>
      <c r="X33" s="164"/>
      <c r="Y33" s="164"/>
      <c r="Z33" s="164"/>
      <c r="AA33" s="164"/>
      <c r="AB33" s="164"/>
      <c r="AC33" s="164"/>
      <c r="AD33" s="164"/>
      <c r="AE33" s="164"/>
      <c r="AM33" s="328"/>
    </row>
    <row r="34" spans="1:39" x14ac:dyDescent="0.15">
      <c r="A34" s="165" t="s">
        <v>572</v>
      </c>
      <c r="B34" s="164"/>
      <c r="C34" s="164"/>
      <c r="D34" s="164"/>
      <c r="E34" s="164"/>
      <c r="F34" s="164"/>
      <c r="G34" s="164"/>
      <c r="H34" s="164"/>
      <c r="I34" s="164"/>
      <c r="O34" s="164"/>
      <c r="P34" s="164"/>
      <c r="Q34" s="164"/>
      <c r="R34" s="164"/>
      <c r="S34" s="164"/>
      <c r="T34" s="164"/>
      <c r="U34" s="164"/>
      <c r="V34" s="164"/>
      <c r="W34" s="164"/>
      <c r="X34" s="164"/>
      <c r="Y34" s="164"/>
      <c r="Z34" s="164"/>
      <c r="AA34" s="164"/>
      <c r="AB34" s="164"/>
      <c r="AC34" s="164"/>
      <c r="AD34" s="164"/>
      <c r="AE34" s="164"/>
      <c r="AM34" s="328"/>
    </row>
    <row r="35" spans="1:39" ht="21.75" customHeight="1" x14ac:dyDescent="0.15">
      <c r="A35" s="245" t="s">
        <v>573</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M35" s="328"/>
    </row>
    <row r="36" spans="1:39" ht="50.25" customHeight="1" x14ac:dyDescent="0.15">
      <c r="A36" s="449" t="s">
        <v>405</v>
      </c>
      <c r="B36" s="388" t="s">
        <v>574</v>
      </c>
      <c r="C36" s="376" t="s">
        <v>562</v>
      </c>
      <c r="D36" s="358"/>
      <c r="E36" s="477" t="s">
        <v>786</v>
      </c>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9"/>
      <c r="AM36" s="328"/>
    </row>
    <row r="37" spans="1:39" ht="20.25" customHeight="1" thickBot="1" x14ac:dyDescent="0.2">
      <c r="A37" s="450"/>
      <c r="B37" s="388"/>
      <c r="C37" s="382" t="s">
        <v>575</v>
      </c>
      <c r="D37" s="388"/>
      <c r="E37" s="305" t="s">
        <v>576</v>
      </c>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79"/>
      <c r="AM37" s="328"/>
    </row>
    <row r="38" spans="1:39" ht="20.25" customHeight="1" thickBot="1" x14ac:dyDescent="0.2">
      <c r="A38" s="450"/>
      <c r="B38" s="388"/>
      <c r="C38" s="416" t="s">
        <v>564</v>
      </c>
      <c r="D38" s="417"/>
      <c r="E38" s="436"/>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8"/>
      <c r="AF38" s="330">
        <f>IF(E38="",0,1)</f>
        <v>0</v>
      </c>
      <c r="AL38" s="340" t="str">
        <f>IF(AF38=0,"名称が未入力です。入力してください。","")</f>
        <v>名称が未入力です。入力してください。</v>
      </c>
    </row>
    <row r="39" spans="1:39" ht="9" customHeight="1" x14ac:dyDescent="0.15">
      <c r="A39" s="450"/>
      <c r="B39" s="180"/>
      <c r="C39" s="173"/>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M39" s="328"/>
    </row>
    <row r="40" spans="1:39" ht="28.5" customHeight="1" x14ac:dyDescent="0.15">
      <c r="A40" s="450"/>
      <c r="B40" s="388" t="s">
        <v>577</v>
      </c>
      <c r="C40" s="376" t="s">
        <v>562</v>
      </c>
      <c r="D40" s="358"/>
      <c r="E40" s="377" t="s">
        <v>578</v>
      </c>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2"/>
      <c r="AM40" s="328"/>
    </row>
    <row r="41" spans="1:39" ht="20.25" customHeight="1" thickBot="1" x14ac:dyDescent="0.2">
      <c r="A41" s="450"/>
      <c r="B41" s="388"/>
      <c r="C41" s="382" t="s">
        <v>575</v>
      </c>
      <c r="D41" s="388"/>
      <c r="E41" s="181" t="s">
        <v>579</v>
      </c>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79"/>
      <c r="AM41" s="328"/>
    </row>
    <row r="42" spans="1:39" ht="20.25" customHeight="1" thickBot="1" x14ac:dyDescent="0.2">
      <c r="A42" s="451"/>
      <c r="B42" s="388"/>
      <c r="C42" s="416" t="s">
        <v>564</v>
      </c>
      <c r="D42" s="417"/>
      <c r="E42" s="436"/>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8"/>
      <c r="AF42" s="330">
        <f>IF(E42="",0,1)</f>
        <v>0</v>
      </c>
      <c r="AL42" s="340" t="str">
        <f>IF(AF42=0,"フリガナが未入力です。入力してください。","")</f>
        <v>フリガナが未入力です。入力してください。</v>
      </c>
    </row>
    <row r="43" spans="1:39" ht="9" customHeight="1" x14ac:dyDescent="0.15">
      <c r="A43" s="164"/>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M43" s="328"/>
    </row>
    <row r="44" spans="1:39" ht="20.25" customHeight="1" thickBot="1" x14ac:dyDescent="0.2">
      <c r="A44" s="429" t="s">
        <v>580</v>
      </c>
      <c r="B44" s="388" t="s">
        <v>581</v>
      </c>
      <c r="C44" s="375" t="s">
        <v>562</v>
      </c>
      <c r="D44" s="376"/>
      <c r="E44" s="455" t="s">
        <v>582</v>
      </c>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2"/>
      <c r="AM44" s="328"/>
    </row>
    <row r="45" spans="1:39" ht="20.25" customHeight="1" thickBot="1" x14ac:dyDescent="0.2">
      <c r="A45" s="429"/>
      <c r="B45" s="388"/>
      <c r="C45" s="416" t="s">
        <v>564</v>
      </c>
      <c r="D45" s="417"/>
      <c r="E45" s="436"/>
      <c r="F45" s="437"/>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8"/>
      <c r="AF45" s="330">
        <f>IF(E45="",0,1)</f>
        <v>0</v>
      </c>
      <c r="AL45" s="340" t="str">
        <f>IF(AF45=0,"役職が未入力です。入力してください。","")</f>
        <v>役職が未入力です。入力してください。</v>
      </c>
    </row>
    <row r="46" spans="1:39" ht="9" customHeight="1" x14ac:dyDescent="0.15">
      <c r="A46" s="429"/>
      <c r="B46" s="180"/>
      <c r="C46" s="173"/>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M46" s="328"/>
    </row>
    <row r="47" spans="1:39" ht="51" customHeight="1" thickBot="1" x14ac:dyDescent="0.2">
      <c r="A47" s="429"/>
      <c r="B47" s="415" t="s">
        <v>94</v>
      </c>
      <c r="C47" s="376" t="s">
        <v>562</v>
      </c>
      <c r="D47" s="358"/>
      <c r="E47" s="472" t="s">
        <v>895</v>
      </c>
      <c r="F47" s="473"/>
      <c r="G47" s="473"/>
      <c r="H47" s="473"/>
      <c r="I47" s="473"/>
      <c r="J47" s="473"/>
      <c r="K47" s="473"/>
      <c r="L47" s="473"/>
      <c r="M47" s="474" t="s">
        <v>896</v>
      </c>
      <c r="N47" s="475"/>
      <c r="O47" s="475"/>
      <c r="P47" s="475"/>
      <c r="Q47" s="475"/>
      <c r="R47" s="475"/>
      <c r="S47" s="475"/>
      <c r="T47" s="475"/>
      <c r="U47" s="475"/>
      <c r="V47" s="475"/>
      <c r="W47" s="475"/>
      <c r="X47" s="475"/>
      <c r="Y47" s="475"/>
      <c r="Z47" s="475"/>
      <c r="AA47" s="475"/>
      <c r="AB47" s="475"/>
      <c r="AC47" s="475"/>
      <c r="AD47" s="475"/>
      <c r="AE47" s="476"/>
      <c r="AM47" s="328"/>
    </row>
    <row r="48" spans="1:39" ht="20.25" customHeight="1" thickBot="1" x14ac:dyDescent="0.2">
      <c r="A48" s="429"/>
      <c r="B48" s="457"/>
      <c r="C48" s="417" t="s">
        <v>564</v>
      </c>
      <c r="D48" s="456"/>
      <c r="E48" s="389" t="str">
        <f>IF(G48="","",IF(G48="八代市","八代市","氷川町"))</f>
        <v/>
      </c>
      <c r="F48" s="390"/>
      <c r="G48" s="471"/>
      <c r="H48" s="460"/>
      <c r="I48" s="461"/>
      <c r="J48" s="335"/>
      <c r="K48" s="458"/>
      <c r="L48" s="459"/>
      <c r="M48" s="459"/>
      <c r="N48" s="459"/>
      <c r="O48" s="459"/>
      <c r="P48" s="459"/>
      <c r="Q48" s="460"/>
      <c r="R48" s="460"/>
      <c r="S48" s="460"/>
      <c r="T48" s="460"/>
      <c r="U48" s="460"/>
      <c r="V48" s="460"/>
      <c r="W48" s="461"/>
      <c r="X48" s="462" t="str">
        <f>IF(K48&lt;&gt;"",E48&amp;K48,"")</f>
        <v/>
      </c>
      <c r="Y48" s="365"/>
      <c r="Z48" s="365"/>
      <c r="AA48" s="365"/>
      <c r="AB48" s="365"/>
      <c r="AC48" s="365"/>
      <c r="AD48" s="365"/>
      <c r="AE48" s="382"/>
      <c r="AG48" s="327">
        <f>IF(K48="",0,1)</f>
        <v>0</v>
      </c>
      <c r="AL48" s="340" t="str">
        <f>IF(AG48=0,"住所が未入力です。入力してください。","")</f>
        <v>住所が未入力です。入力してください。</v>
      </c>
    </row>
    <row r="49" spans="1:39" ht="20.25" customHeight="1" thickBot="1" x14ac:dyDescent="0.2">
      <c r="A49" s="429"/>
      <c r="B49" s="331" t="s">
        <v>869</v>
      </c>
      <c r="C49" s="417" t="s">
        <v>564</v>
      </c>
      <c r="D49" s="456"/>
      <c r="E49" s="463"/>
      <c r="F49" s="464"/>
      <c r="G49" s="464"/>
      <c r="H49" s="464"/>
      <c r="I49" s="464"/>
      <c r="J49" s="464"/>
      <c r="K49" s="464"/>
      <c r="L49" s="464"/>
      <c r="M49" s="464"/>
      <c r="N49" s="464"/>
      <c r="O49" s="464"/>
      <c r="P49" s="465"/>
      <c r="Q49" s="188" t="s">
        <v>872</v>
      </c>
      <c r="R49" s="188"/>
      <c r="S49" s="188"/>
      <c r="T49" s="188"/>
      <c r="U49" s="188"/>
      <c r="V49" s="188"/>
      <c r="W49" s="188"/>
      <c r="X49" s="168"/>
      <c r="Y49" s="168"/>
      <c r="Z49" s="168"/>
      <c r="AA49" s="168"/>
      <c r="AB49" s="168"/>
      <c r="AC49" s="168"/>
      <c r="AD49" s="168"/>
      <c r="AE49" s="179"/>
      <c r="AF49" s="330">
        <f>IF(E49="",0,1)</f>
        <v>0</v>
      </c>
      <c r="AL49" s="340" t="str">
        <f>IF(AF49=0,"氏名が未入力です。入力してください。","")</f>
        <v>氏名が未入力です。入力してください。</v>
      </c>
    </row>
    <row r="50" spans="1:39" ht="20.25" customHeight="1" thickBot="1" x14ac:dyDescent="0.2">
      <c r="A50" s="429"/>
      <c r="B50" s="331" t="s">
        <v>870</v>
      </c>
      <c r="C50" s="417" t="s">
        <v>564</v>
      </c>
      <c r="D50" s="456"/>
      <c r="E50" s="466"/>
      <c r="F50" s="467"/>
      <c r="G50" s="467"/>
      <c r="H50" s="467"/>
      <c r="I50" s="467"/>
      <c r="J50" s="467"/>
      <c r="K50" s="467"/>
      <c r="L50" s="467"/>
      <c r="M50" s="467"/>
      <c r="N50" s="467"/>
      <c r="O50" s="467"/>
      <c r="P50" s="468"/>
      <c r="Q50" s="168"/>
      <c r="R50" s="336" t="s">
        <v>878</v>
      </c>
      <c r="S50" s="168"/>
      <c r="T50" s="168"/>
      <c r="U50" s="168"/>
      <c r="V50" s="168"/>
      <c r="W50" s="168"/>
      <c r="X50" s="168"/>
      <c r="Y50" s="168"/>
      <c r="Z50" s="168"/>
      <c r="AA50" s="168"/>
      <c r="AB50" s="168"/>
      <c r="AC50" s="168"/>
      <c r="AD50" s="168"/>
      <c r="AE50" s="179"/>
      <c r="AF50" s="330">
        <f>IF(E50="",0,1)</f>
        <v>0</v>
      </c>
      <c r="AL50" s="340" t="str">
        <f>IF(AF50=0,"フリガナが未入力です。入力してください。","")</f>
        <v>フリガナが未入力です。入力してください。</v>
      </c>
    </row>
    <row r="51" spans="1:39" ht="20.25" customHeight="1" thickBot="1" x14ac:dyDescent="0.2">
      <c r="A51" s="429"/>
      <c r="B51" s="331" t="s">
        <v>871</v>
      </c>
      <c r="C51" s="417" t="s">
        <v>564</v>
      </c>
      <c r="D51" s="456"/>
      <c r="E51" s="469"/>
      <c r="F51" s="470"/>
      <c r="G51" s="469"/>
      <c r="H51" s="470"/>
      <c r="I51" s="334" t="s">
        <v>873</v>
      </c>
      <c r="J51" s="469"/>
      <c r="K51" s="470"/>
      <c r="L51" s="334" t="s">
        <v>874</v>
      </c>
      <c r="M51" s="469"/>
      <c r="N51" s="470"/>
      <c r="O51" s="334" t="s">
        <v>875</v>
      </c>
      <c r="P51" s="332"/>
      <c r="Q51" s="332"/>
      <c r="R51" s="337" t="s">
        <v>879</v>
      </c>
      <c r="S51" s="332"/>
      <c r="T51" s="332"/>
      <c r="U51" s="332"/>
      <c r="V51" s="332"/>
      <c r="W51" s="332"/>
      <c r="X51" s="332"/>
      <c r="Y51" s="332"/>
      <c r="Z51" s="332"/>
      <c r="AA51" s="332"/>
      <c r="AB51" s="332"/>
      <c r="AC51" s="332"/>
      <c r="AD51" s="332"/>
      <c r="AE51" s="333"/>
      <c r="AF51" s="330" t="str">
        <f>IF(E48="","",IF(E51="",0,1))</f>
        <v/>
      </c>
      <c r="AJ51" s="330" t="str">
        <f>IF(E51="大正","T",IF(E51="明治","M",IF(E51="昭和","S",IF(E51="平成","H","R"))))</f>
        <v>R</v>
      </c>
      <c r="AL51" s="340" t="str">
        <f>IF(AF51=0,"生年月日が未入力です。入力してください。","")</f>
        <v/>
      </c>
      <c r="AM51" s="329" t="str">
        <f>IF(AF51=0,"生年月日が未入力です。代表者が八代市居住の場合は入力してください。","")</f>
        <v/>
      </c>
    </row>
    <row r="52" spans="1:39" ht="9" customHeight="1" x14ac:dyDescent="0.15">
      <c r="A52" s="164"/>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M52" s="328"/>
    </row>
    <row r="53" spans="1:39" ht="20.25" customHeight="1" thickBot="1" x14ac:dyDescent="0.2">
      <c r="A53" s="429" t="s">
        <v>892</v>
      </c>
      <c r="B53" s="388"/>
      <c r="C53" s="382" t="s">
        <v>575</v>
      </c>
      <c r="D53" s="364"/>
      <c r="E53" s="415">
        <v>866</v>
      </c>
      <c r="F53" s="415"/>
      <c r="G53" s="415"/>
      <c r="H53" s="182" t="s">
        <v>585</v>
      </c>
      <c r="I53" s="415">
        <v>8601</v>
      </c>
      <c r="J53" s="415"/>
      <c r="K53" s="415"/>
      <c r="L53" s="415"/>
      <c r="M53" s="183"/>
      <c r="N53" s="168"/>
      <c r="O53" s="168"/>
      <c r="P53" s="168"/>
      <c r="Q53" s="168"/>
      <c r="R53" s="168"/>
      <c r="S53" s="168"/>
      <c r="T53" s="168"/>
      <c r="U53" s="168"/>
      <c r="V53" s="168"/>
      <c r="W53" s="168"/>
      <c r="X53" s="168"/>
      <c r="Y53" s="168"/>
      <c r="Z53" s="168"/>
      <c r="AA53" s="168"/>
      <c r="AB53" s="168"/>
      <c r="AC53" s="168"/>
      <c r="AD53" s="168"/>
      <c r="AE53" s="179"/>
      <c r="AM53" s="328"/>
    </row>
    <row r="54" spans="1:39" ht="20.25" customHeight="1" thickBot="1" x14ac:dyDescent="0.2">
      <c r="A54" s="429"/>
      <c r="B54" s="388"/>
      <c r="C54" s="416" t="s">
        <v>564</v>
      </c>
      <c r="D54" s="417"/>
      <c r="E54" s="430"/>
      <c r="F54" s="431"/>
      <c r="G54" s="432"/>
      <c r="H54" s="182"/>
      <c r="I54" s="433"/>
      <c r="J54" s="434"/>
      <c r="K54" s="434"/>
      <c r="L54" s="435"/>
      <c r="M54" s="184"/>
      <c r="N54" s="184"/>
      <c r="O54" s="184"/>
      <c r="P54" s="184"/>
      <c r="Q54" s="184"/>
      <c r="R54" s="184"/>
      <c r="S54" s="184"/>
      <c r="T54" s="184"/>
      <c r="U54" s="184"/>
      <c r="V54" s="184"/>
      <c r="W54" s="184"/>
      <c r="X54" s="184"/>
      <c r="Y54" s="184"/>
      <c r="Z54" s="184"/>
      <c r="AA54" s="184"/>
      <c r="AB54" s="184"/>
      <c r="AC54" s="184"/>
      <c r="AD54" s="184"/>
      <c r="AE54" s="185"/>
      <c r="AF54" s="330">
        <f>IF(OR(E54="",I54=""),0,1)</f>
        <v>0</v>
      </c>
      <c r="AL54" s="340" t="str">
        <f>IF(AF54=0,"郵便番号が未入力です。入力してください。","")</f>
        <v>郵便番号が未入力です。入力してください。</v>
      </c>
    </row>
    <row r="55" spans="1:39" ht="9" customHeight="1" x14ac:dyDescent="0.15">
      <c r="A55" s="429"/>
      <c r="B55" s="180"/>
      <c r="C55" s="173"/>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M55" s="328"/>
    </row>
    <row r="56" spans="1:39" ht="20.25" customHeight="1" x14ac:dyDescent="0.15">
      <c r="A56" s="429"/>
      <c r="B56" s="374" t="s">
        <v>586</v>
      </c>
      <c r="C56" s="376" t="s">
        <v>562</v>
      </c>
      <c r="D56" s="358"/>
      <c r="E56" s="166" t="s">
        <v>587</v>
      </c>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9"/>
      <c r="AM56" s="328"/>
    </row>
    <row r="57" spans="1:39" ht="20.25" customHeight="1" thickBot="1" x14ac:dyDescent="0.2">
      <c r="A57" s="429"/>
      <c r="B57" s="374"/>
      <c r="C57" s="382" t="s">
        <v>575</v>
      </c>
      <c r="D57" s="388"/>
      <c r="E57" s="415" t="s">
        <v>588</v>
      </c>
      <c r="F57" s="415"/>
      <c r="G57" s="415"/>
      <c r="H57" s="415"/>
      <c r="I57" s="415"/>
      <c r="J57" s="415"/>
      <c r="K57" s="183"/>
      <c r="L57" s="168"/>
      <c r="M57" s="168"/>
      <c r="N57" s="168"/>
      <c r="O57" s="168"/>
      <c r="P57" s="168"/>
      <c r="Q57" s="168"/>
      <c r="R57" s="168"/>
      <c r="S57" s="168"/>
      <c r="T57" s="168"/>
      <c r="U57" s="168"/>
      <c r="V57" s="168"/>
      <c r="W57" s="168"/>
      <c r="X57" s="168"/>
      <c r="Y57" s="168"/>
      <c r="Z57" s="168"/>
      <c r="AA57" s="168"/>
      <c r="AB57" s="168"/>
      <c r="AC57" s="168"/>
      <c r="AD57" s="168"/>
      <c r="AE57" s="179"/>
      <c r="AM57" s="328"/>
    </row>
    <row r="58" spans="1:39" ht="20.25" customHeight="1" thickBot="1" x14ac:dyDescent="0.2">
      <c r="A58" s="429"/>
      <c r="B58" s="374"/>
      <c r="C58" s="416" t="s">
        <v>564</v>
      </c>
      <c r="D58" s="417"/>
      <c r="E58" s="366"/>
      <c r="F58" s="368"/>
      <c r="G58" s="368"/>
      <c r="H58" s="368"/>
      <c r="I58" s="368"/>
      <c r="J58" s="367"/>
      <c r="K58" s="184"/>
      <c r="L58" s="184"/>
      <c r="M58" s="184"/>
      <c r="N58" s="184"/>
      <c r="O58" s="184"/>
      <c r="P58" s="184"/>
      <c r="Q58" s="184"/>
      <c r="R58" s="184"/>
      <c r="S58" s="184"/>
      <c r="T58" s="184"/>
      <c r="U58" s="184"/>
      <c r="V58" s="184"/>
      <c r="W58" s="184"/>
      <c r="X58" s="184"/>
      <c r="Y58" s="184"/>
      <c r="Z58" s="184"/>
      <c r="AA58" s="184"/>
      <c r="AB58" s="184"/>
      <c r="AC58" s="184"/>
      <c r="AD58" s="184"/>
      <c r="AE58" s="185"/>
      <c r="AF58" s="330">
        <f>IF(E58="",0,1)</f>
        <v>0</v>
      </c>
      <c r="AL58" s="341" t="str">
        <f>IF(AF58=0,"都道府県名が未入力です。入力してください。","")</f>
        <v>都道府県名が未入力です。入力してください。</v>
      </c>
    </row>
    <row r="59" spans="1:39" ht="9" customHeight="1" x14ac:dyDescent="0.15">
      <c r="A59" s="429"/>
      <c r="B59" s="180"/>
      <c r="C59" s="173"/>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M59" s="328"/>
    </row>
    <row r="60" spans="1:39" ht="55.5" customHeight="1" x14ac:dyDescent="0.15">
      <c r="A60" s="429"/>
      <c r="B60" s="374" t="s">
        <v>589</v>
      </c>
      <c r="C60" s="376" t="s">
        <v>562</v>
      </c>
      <c r="D60" s="358"/>
      <c r="E60" s="454" t="s">
        <v>590</v>
      </c>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360"/>
      <c r="AE60" s="362"/>
      <c r="AM60" s="328"/>
    </row>
    <row r="61" spans="1:39" ht="20.25" customHeight="1" thickBot="1" x14ac:dyDescent="0.2">
      <c r="A61" s="429"/>
      <c r="B61" s="374"/>
      <c r="C61" s="382" t="s">
        <v>575</v>
      </c>
      <c r="D61" s="388"/>
      <c r="E61" s="305" t="s">
        <v>785</v>
      </c>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79"/>
      <c r="AM61" s="328"/>
    </row>
    <row r="62" spans="1:39" ht="20.25" customHeight="1" thickBot="1" x14ac:dyDescent="0.2">
      <c r="A62" s="429"/>
      <c r="B62" s="374"/>
      <c r="C62" s="416" t="s">
        <v>564</v>
      </c>
      <c r="D62" s="417"/>
      <c r="E62" s="436"/>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8"/>
      <c r="AF62" s="330">
        <f>IF(E62="",0,1)</f>
        <v>0</v>
      </c>
      <c r="AL62" s="341" t="str">
        <f>IF(AF62=0,"市町村以下住所が未入力です。入力してください。","")</f>
        <v>市町村以下住所が未入力です。入力してください。</v>
      </c>
    </row>
    <row r="63" spans="1:39" ht="9" customHeight="1" x14ac:dyDescent="0.15">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M63" s="328"/>
    </row>
    <row r="64" spans="1:39" ht="63" customHeight="1" x14ac:dyDescent="0.15">
      <c r="A64" s="429" t="s">
        <v>591</v>
      </c>
      <c r="B64" s="388"/>
      <c r="C64" s="376" t="s">
        <v>562</v>
      </c>
      <c r="D64" s="358"/>
      <c r="E64" s="440" t="s">
        <v>776</v>
      </c>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2"/>
      <c r="AM64" s="328"/>
    </row>
    <row r="65" spans="1:39" ht="20.25" customHeight="1" thickBot="1" x14ac:dyDescent="0.2">
      <c r="A65" s="429"/>
      <c r="B65" s="388"/>
      <c r="C65" s="382" t="s">
        <v>575</v>
      </c>
      <c r="D65" s="388"/>
      <c r="E65" s="183" t="s">
        <v>593</v>
      </c>
      <c r="F65" s="168"/>
      <c r="G65" s="168"/>
      <c r="H65" s="168"/>
      <c r="I65" s="168"/>
      <c r="J65" s="168"/>
      <c r="K65" s="168"/>
      <c r="L65" s="179"/>
      <c r="M65" s="183"/>
      <c r="N65" s="168"/>
      <c r="O65" s="168"/>
      <c r="P65" s="168"/>
      <c r="Q65" s="168"/>
      <c r="R65" s="168"/>
      <c r="S65" s="168"/>
      <c r="T65" s="168"/>
      <c r="U65" s="168"/>
      <c r="V65" s="168"/>
      <c r="W65" s="168"/>
      <c r="X65" s="168"/>
      <c r="Y65" s="168"/>
      <c r="Z65" s="168"/>
      <c r="AA65" s="168"/>
      <c r="AB65" s="168"/>
      <c r="AC65" s="168"/>
      <c r="AD65" s="168"/>
      <c r="AE65" s="179"/>
      <c r="AM65" s="328"/>
    </row>
    <row r="66" spans="1:39" ht="20.25" customHeight="1" thickBot="1" x14ac:dyDescent="0.2">
      <c r="A66" s="429"/>
      <c r="B66" s="186" t="s">
        <v>594</v>
      </c>
      <c r="C66" s="416" t="s">
        <v>564</v>
      </c>
      <c r="D66" s="417"/>
      <c r="E66" s="443"/>
      <c r="F66" s="444"/>
      <c r="G66" s="444"/>
      <c r="H66" s="444"/>
      <c r="I66" s="444"/>
      <c r="J66" s="444"/>
      <c r="K66" s="444"/>
      <c r="L66" s="445"/>
      <c r="M66" s="187" t="s">
        <v>884</v>
      </c>
      <c r="N66" s="188"/>
      <c r="O66" s="188"/>
      <c r="P66" s="188"/>
      <c r="Q66" s="188"/>
      <c r="R66" s="188"/>
      <c r="S66" s="188"/>
      <c r="T66" s="188"/>
      <c r="U66" s="188"/>
      <c r="V66" s="188"/>
      <c r="W66" s="188"/>
      <c r="X66" s="188"/>
      <c r="Y66" s="188"/>
      <c r="Z66" s="188"/>
      <c r="AA66" s="188"/>
      <c r="AB66" s="188"/>
      <c r="AC66" s="188"/>
      <c r="AD66" s="188"/>
      <c r="AE66" s="189"/>
      <c r="AF66" s="327">
        <f>IF(E66="",0,1)</f>
        <v>0</v>
      </c>
      <c r="AL66" s="341" t="str">
        <f>IF(AF66=0,"電話番号が未入力です。入力してください。","")</f>
        <v>電話番号が未入力です。入力してください。</v>
      </c>
      <c r="AM66" s="328"/>
    </row>
    <row r="67" spans="1:39" ht="20.25" customHeight="1" thickBot="1" x14ac:dyDescent="0.2">
      <c r="A67" s="429"/>
      <c r="B67" s="186" t="s">
        <v>595</v>
      </c>
      <c r="C67" s="416" t="s">
        <v>564</v>
      </c>
      <c r="D67" s="417"/>
      <c r="E67" s="443"/>
      <c r="F67" s="444"/>
      <c r="G67" s="444"/>
      <c r="H67" s="444"/>
      <c r="I67" s="444"/>
      <c r="J67" s="444"/>
      <c r="K67" s="444"/>
      <c r="L67" s="445"/>
      <c r="M67" s="187" t="s">
        <v>884</v>
      </c>
      <c r="N67" s="188"/>
      <c r="O67" s="188"/>
      <c r="P67" s="188"/>
      <c r="Q67" s="188"/>
      <c r="R67" s="188"/>
      <c r="S67" s="188"/>
      <c r="T67" s="188"/>
      <c r="U67" s="188"/>
      <c r="V67" s="188"/>
      <c r="W67" s="188"/>
      <c r="X67" s="188"/>
      <c r="Y67" s="188"/>
      <c r="Z67" s="188"/>
      <c r="AA67" s="188"/>
      <c r="AB67" s="188"/>
      <c r="AC67" s="188"/>
      <c r="AD67" s="188"/>
      <c r="AE67" s="189"/>
      <c r="AF67" s="327">
        <f>IF(E67="",0,1)</f>
        <v>0</v>
      </c>
      <c r="AL67" s="341" t="str">
        <f>IF(AF67=0,"FAX番号が未入力です。入力してください。","")</f>
        <v>FAX番号が未入力です。入力してください。</v>
      </c>
      <c r="AM67" s="328"/>
    </row>
    <row r="68" spans="1:39" ht="20.25" customHeight="1" thickBot="1" x14ac:dyDescent="0.2">
      <c r="A68" s="429"/>
      <c r="B68" s="190" t="s">
        <v>596</v>
      </c>
      <c r="C68" s="416" t="s">
        <v>564</v>
      </c>
      <c r="D68" s="417"/>
      <c r="E68" s="443"/>
      <c r="F68" s="444"/>
      <c r="G68" s="444"/>
      <c r="H68" s="444"/>
      <c r="I68" s="444"/>
      <c r="J68" s="444"/>
      <c r="K68" s="444"/>
      <c r="L68" s="444"/>
      <c r="M68" s="444"/>
      <c r="N68" s="444"/>
      <c r="O68" s="444"/>
      <c r="P68" s="444"/>
      <c r="Q68" s="445"/>
      <c r="R68" s="446" t="s">
        <v>779</v>
      </c>
      <c r="S68" s="447"/>
      <c r="T68" s="447"/>
      <c r="U68" s="447"/>
      <c r="V68" s="447"/>
      <c r="W68" s="447"/>
      <c r="X68" s="447"/>
      <c r="Y68" s="447"/>
      <c r="Z68" s="447"/>
      <c r="AA68" s="447"/>
      <c r="AB68" s="447"/>
      <c r="AC68" s="447"/>
      <c r="AD68" s="447"/>
      <c r="AE68" s="448"/>
      <c r="AM68" s="328"/>
    </row>
    <row r="69" spans="1:39" ht="9" customHeight="1" x14ac:dyDescent="0.15">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M69" s="328"/>
    </row>
    <row r="70" spans="1:39" ht="53.25" customHeight="1" x14ac:dyDescent="0.15">
      <c r="A70" s="429" t="s">
        <v>769</v>
      </c>
      <c r="B70" s="421" t="s">
        <v>597</v>
      </c>
      <c r="C70" s="376" t="s">
        <v>562</v>
      </c>
      <c r="D70" s="358"/>
      <c r="E70" s="377" t="s">
        <v>598</v>
      </c>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9"/>
      <c r="AM70" s="328"/>
    </row>
    <row r="71" spans="1:39" ht="20.25" customHeight="1" thickBot="1" x14ac:dyDescent="0.2">
      <c r="A71" s="429"/>
      <c r="B71" s="422"/>
      <c r="C71" s="382" t="s">
        <v>575</v>
      </c>
      <c r="D71" s="388"/>
      <c r="E71" s="452">
        <v>100000</v>
      </c>
      <c r="F71" s="452"/>
      <c r="G71" s="452"/>
      <c r="H71" s="452"/>
      <c r="I71" s="452"/>
      <c r="J71" s="452"/>
      <c r="K71" s="452"/>
      <c r="L71" s="452"/>
      <c r="M71" s="361" t="s">
        <v>599</v>
      </c>
      <c r="N71" s="361"/>
      <c r="O71" s="168"/>
      <c r="P71" s="168"/>
      <c r="Q71" s="168"/>
      <c r="R71" s="168"/>
      <c r="S71" s="168"/>
      <c r="T71" s="168"/>
      <c r="U71" s="168"/>
      <c r="V71" s="168"/>
      <c r="W71" s="168"/>
      <c r="X71" s="168"/>
      <c r="Y71" s="168"/>
      <c r="Z71" s="168"/>
      <c r="AA71" s="168"/>
      <c r="AB71" s="168"/>
      <c r="AC71" s="168"/>
      <c r="AD71" s="168"/>
      <c r="AE71" s="179"/>
      <c r="AM71" s="328"/>
    </row>
    <row r="72" spans="1:39" ht="20.25" customHeight="1" thickBot="1" x14ac:dyDescent="0.2">
      <c r="A72" s="429"/>
      <c r="B72" s="423"/>
      <c r="C72" s="416" t="s">
        <v>564</v>
      </c>
      <c r="D72" s="417"/>
      <c r="E72" s="369"/>
      <c r="F72" s="370"/>
      <c r="G72" s="370"/>
      <c r="H72" s="370"/>
      <c r="I72" s="370"/>
      <c r="J72" s="370"/>
      <c r="K72" s="370"/>
      <c r="L72" s="371"/>
      <c r="M72" s="453" t="s">
        <v>599</v>
      </c>
      <c r="N72" s="453"/>
      <c r="O72" s="184"/>
      <c r="P72" s="184"/>
      <c r="Q72" s="184"/>
      <c r="R72" s="184"/>
      <c r="S72" s="184"/>
      <c r="T72" s="184"/>
      <c r="U72" s="184"/>
      <c r="V72" s="184"/>
      <c r="W72" s="184"/>
      <c r="X72" s="184"/>
      <c r="Y72" s="184"/>
      <c r="Z72" s="184"/>
      <c r="AA72" s="184"/>
      <c r="AB72" s="184"/>
      <c r="AC72" s="184"/>
      <c r="AD72" s="184"/>
      <c r="AE72" s="185"/>
      <c r="AM72" s="328"/>
    </row>
    <row r="73" spans="1:39" ht="9" customHeight="1" x14ac:dyDescent="0.15">
      <c r="A73" s="429"/>
      <c r="B73" s="191"/>
      <c r="C73" s="171"/>
      <c r="D73" s="171"/>
      <c r="E73" s="192"/>
      <c r="F73" s="192"/>
      <c r="G73" s="192"/>
      <c r="H73" s="192"/>
      <c r="I73" s="192"/>
      <c r="J73" s="192"/>
      <c r="K73" s="192"/>
      <c r="L73" s="192"/>
      <c r="M73" s="193"/>
      <c r="N73" s="193"/>
      <c r="O73" s="173"/>
      <c r="P73" s="173"/>
      <c r="Q73" s="173"/>
      <c r="R73" s="173"/>
      <c r="S73" s="173"/>
      <c r="T73" s="173"/>
      <c r="U73" s="173"/>
      <c r="V73" s="173"/>
      <c r="W73" s="173"/>
      <c r="X73" s="173"/>
      <c r="Y73" s="173"/>
      <c r="Z73" s="173"/>
      <c r="AA73" s="173"/>
      <c r="AB73" s="173"/>
      <c r="AC73" s="173"/>
      <c r="AD73" s="173"/>
      <c r="AE73" s="173"/>
      <c r="AM73" s="328"/>
    </row>
    <row r="74" spans="1:39" ht="63.75" customHeight="1" x14ac:dyDescent="0.15">
      <c r="A74" s="429"/>
      <c r="B74" s="421" t="s">
        <v>600</v>
      </c>
      <c r="C74" s="376" t="s">
        <v>562</v>
      </c>
      <c r="D74" s="358"/>
      <c r="E74" s="377" t="s">
        <v>790</v>
      </c>
      <c r="F74" s="378"/>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9"/>
      <c r="AM74" s="328"/>
    </row>
    <row r="75" spans="1:39" ht="20.25" customHeight="1" thickBot="1" x14ac:dyDescent="0.2">
      <c r="A75" s="429"/>
      <c r="B75" s="422"/>
      <c r="C75" s="382" t="s">
        <v>575</v>
      </c>
      <c r="D75" s="388"/>
      <c r="E75" s="452">
        <v>100</v>
      </c>
      <c r="F75" s="452"/>
      <c r="G75" s="452"/>
      <c r="H75" s="452"/>
      <c r="I75" s="452"/>
      <c r="J75" s="452"/>
      <c r="K75" s="452"/>
      <c r="L75" s="452"/>
      <c r="M75" s="168" t="s">
        <v>601</v>
      </c>
      <c r="N75" s="168"/>
      <c r="O75" s="168"/>
      <c r="P75" s="168"/>
      <c r="Q75" s="168"/>
      <c r="R75" s="168"/>
      <c r="S75" s="168"/>
      <c r="T75" s="168"/>
      <c r="U75" s="168"/>
      <c r="V75" s="168"/>
      <c r="W75" s="168"/>
      <c r="X75" s="168"/>
      <c r="Y75" s="168"/>
      <c r="Z75" s="168"/>
      <c r="AA75" s="168"/>
      <c r="AB75" s="168"/>
      <c r="AC75" s="168"/>
      <c r="AD75" s="168"/>
      <c r="AE75" s="179"/>
      <c r="AM75" s="328"/>
    </row>
    <row r="76" spans="1:39" ht="20.25" customHeight="1" thickBot="1" x14ac:dyDescent="0.2">
      <c r="A76" s="429"/>
      <c r="B76" s="423"/>
      <c r="C76" s="416" t="s">
        <v>564</v>
      </c>
      <c r="D76" s="417"/>
      <c r="E76" s="369"/>
      <c r="F76" s="370"/>
      <c r="G76" s="370"/>
      <c r="H76" s="370"/>
      <c r="I76" s="370"/>
      <c r="J76" s="370"/>
      <c r="K76" s="370"/>
      <c r="L76" s="371"/>
      <c r="M76" s="184" t="s">
        <v>601</v>
      </c>
      <c r="N76" s="184"/>
      <c r="O76" s="184"/>
      <c r="P76" s="184"/>
      <c r="Q76" s="184"/>
      <c r="R76" s="184"/>
      <c r="S76" s="184"/>
      <c r="T76" s="184"/>
      <c r="U76" s="184"/>
      <c r="V76" s="184"/>
      <c r="W76" s="184"/>
      <c r="X76" s="184"/>
      <c r="Y76" s="184"/>
      <c r="Z76" s="184"/>
      <c r="AA76" s="184"/>
      <c r="AB76" s="184"/>
      <c r="AC76" s="184"/>
      <c r="AD76" s="184"/>
      <c r="AE76" s="185"/>
      <c r="AF76" s="330">
        <f>IF(E76="",0,1)</f>
        <v>0</v>
      </c>
      <c r="AL76" s="340" t="str">
        <f>IF(AF76=0,B74&amp;"が未入力です。入力してください。","")</f>
        <v>常時使用する
従業員の数が未入力です。入力してください。</v>
      </c>
      <c r="AM76" s="328"/>
    </row>
    <row r="77" spans="1:39" x14ac:dyDescent="0.15">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M77" s="328"/>
    </row>
    <row r="78" spans="1:39" ht="21.75" customHeight="1" x14ac:dyDescent="0.15">
      <c r="A78" s="246" t="s">
        <v>602</v>
      </c>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M78" s="328"/>
    </row>
    <row r="79" spans="1:39" ht="68.25" customHeight="1" x14ac:dyDescent="0.15">
      <c r="A79" s="449" t="s">
        <v>405</v>
      </c>
      <c r="B79" s="388" t="s">
        <v>574</v>
      </c>
      <c r="C79" s="376" t="s">
        <v>562</v>
      </c>
      <c r="D79" s="358"/>
      <c r="E79" s="377" t="s">
        <v>788</v>
      </c>
      <c r="F79" s="378"/>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9"/>
      <c r="AM79" s="328"/>
    </row>
    <row r="80" spans="1:39" ht="20.25" customHeight="1" thickBot="1" x14ac:dyDescent="0.2">
      <c r="A80" s="450"/>
      <c r="B80" s="388"/>
      <c r="C80" s="382" t="s">
        <v>575</v>
      </c>
      <c r="D80" s="388"/>
      <c r="E80" s="181" t="s">
        <v>603</v>
      </c>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79"/>
      <c r="AM80" s="328"/>
    </row>
    <row r="81" spans="1:39" ht="20.25" customHeight="1" thickBot="1" x14ac:dyDescent="0.2">
      <c r="A81" s="450"/>
      <c r="B81" s="388"/>
      <c r="C81" s="416" t="s">
        <v>564</v>
      </c>
      <c r="D81" s="417"/>
      <c r="E81" s="436"/>
      <c r="F81" s="437"/>
      <c r="G81" s="437"/>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8"/>
      <c r="AF81" s="330">
        <f>IF(AND($U$20="支社（店）等",E81=""),0,1)</f>
        <v>1</v>
      </c>
      <c r="AL81" s="340" t="str">
        <f>IF(AF81=0,"商号名称が未入力です。入力してください。","")</f>
        <v/>
      </c>
      <c r="AM81" s="328"/>
    </row>
    <row r="82" spans="1:39" ht="9" customHeight="1" x14ac:dyDescent="0.15">
      <c r="A82" s="450"/>
      <c r="B82" s="180"/>
      <c r="C82" s="173"/>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M82" s="328"/>
    </row>
    <row r="83" spans="1:39" ht="51.75" customHeight="1" x14ac:dyDescent="0.15">
      <c r="A83" s="450"/>
      <c r="B83" s="388" t="s">
        <v>577</v>
      </c>
      <c r="C83" s="376" t="s">
        <v>562</v>
      </c>
      <c r="D83" s="358"/>
      <c r="E83" s="377" t="s">
        <v>604</v>
      </c>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2"/>
      <c r="AM83" s="328"/>
    </row>
    <row r="84" spans="1:39" ht="20.25" customHeight="1" thickBot="1" x14ac:dyDescent="0.2">
      <c r="A84" s="450"/>
      <c r="B84" s="388"/>
      <c r="C84" s="382" t="s">
        <v>575</v>
      </c>
      <c r="D84" s="388"/>
      <c r="E84" s="181" t="s">
        <v>605</v>
      </c>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79"/>
      <c r="AM84" s="328"/>
    </row>
    <row r="85" spans="1:39" ht="20.25" customHeight="1" thickBot="1" x14ac:dyDescent="0.2">
      <c r="A85" s="451"/>
      <c r="B85" s="388"/>
      <c r="C85" s="416" t="s">
        <v>564</v>
      </c>
      <c r="D85" s="417"/>
      <c r="E85" s="436"/>
      <c r="F85" s="437"/>
      <c r="G85" s="437"/>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8"/>
      <c r="AF85" s="330">
        <f>IF(AND($U$20="支社（店）等",E85=""),0,1)</f>
        <v>1</v>
      </c>
      <c r="AL85" s="340" t="str">
        <f>IF(AF85=0,"フリガナが未入力です。入力してください。","")</f>
        <v/>
      </c>
      <c r="AM85" s="328"/>
    </row>
    <row r="86" spans="1:39" ht="9" customHeight="1" x14ac:dyDescent="0.15">
      <c r="A86" s="194"/>
      <c r="B86" s="170"/>
      <c r="C86" s="171"/>
      <c r="D86" s="171"/>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M86" s="328"/>
    </row>
    <row r="87" spans="1:39" ht="20.25" customHeight="1" x14ac:dyDescent="0.15">
      <c r="A87" s="429" t="s">
        <v>606</v>
      </c>
      <c r="B87" s="388" t="s">
        <v>581</v>
      </c>
      <c r="C87" s="376" t="s">
        <v>562</v>
      </c>
      <c r="D87" s="358"/>
      <c r="E87" s="439" t="s">
        <v>582</v>
      </c>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2"/>
      <c r="AM87" s="328"/>
    </row>
    <row r="88" spans="1:39" ht="20.25" customHeight="1" thickBot="1" x14ac:dyDescent="0.2">
      <c r="A88" s="429"/>
      <c r="B88" s="388"/>
      <c r="C88" s="382" t="s">
        <v>575</v>
      </c>
      <c r="D88" s="388"/>
      <c r="E88" s="181" t="s">
        <v>778</v>
      </c>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79"/>
      <c r="AM88" s="328"/>
    </row>
    <row r="89" spans="1:39" ht="20.25" customHeight="1" thickBot="1" x14ac:dyDescent="0.2">
      <c r="A89" s="429"/>
      <c r="B89" s="388"/>
      <c r="C89" s="416" t="s">
        <v>564</v>
      </c>
      <c r="D89" s="417"/>
      <c r="E89" s="436"/>
      <c r="F89" s="437"/>
      <c r="G89" s="437"/>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8"/>
      <c r="AF89" s="327">
        <f>IF(AND($U$20="支社（店）等",E89=""),0,1)</f>
        <v>1</v>
      </c>
      <c r="AL89" s="340" t="str">
        <f>IF(AF89=0,"代表者の役職名が未入力です。入力してください。","")</f>
        <v/>
      </c>
      <c r="AM89" s="328"/>
    </row>
    <row r="90" spans="1:39" ht="9" customHeight="1" x14ac:dyDescent="0.15">
      <c r="A90" s="429"/>
      <c r="B90" s="180"/>
      <c r="C90" s="173"/>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327"/>
      <c r="AM90" s="328"/>
    </row>
    <row r="91" spans="1:39" ht="20.25" customHeight="1" x14ac:dyDescent="0.15">
      <c r="A91" s="429"/>
      <c r="B91" s="388" t="s">
        <v>116</v>
      </c>
      <c r="C91" s="376" t="s">
        <v>562</v>
      </c>
      <c r="D91" s="358"/>
      <c r="E91" s="196" t="s">
        <v>583</v>
      </c>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9"/>
      <c r="AF91" s="327"/>
      <c r="AM91" s="328"/>
    </row>
    <row r="92" spans="1:39" ht="20.25" customHeight="1" thickBot="1" x14ac:dyDescent="0.2">
      <c r="A92" s="429"/>
      <c r="B92" s="388"/>
      <c r="C92" s="382" t="s">
        <v>575</v>
      </c>
      <c r="D92" s="388"/>
      <c r="E92" s="181" t="s">
        <v>607</v>
      </c>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79"/>
      <c r="AF92" s="327"/>
      <c r="AM92" s="328"/>
    </row>
    <row r="93" spans="1:39" ht="20.25" customHeight="1" thickBot="1" x14ac:dyDescent="0.2">
      <c r="A93" s="429"/>
      <c r="B93" s="388"/>
      <c r="C93" s="416" t="s">
        <v>564</v>
      </c>
      <c r="D93" s="417"/>
      <c r="E93" s="436"/>
      <c r="F93" s="437"/>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8"/>
      <c r="AF93" s="327">
        <f>IF(AND($U$20="支社（店）等",E93=""),0,1)</f>
        <v>1</v>
      </c>
      <c r="AL93" s="341" t="str">
        <f>IF(AF93=0,"氏名が未入力です。入力してください。","")</f>
        <v/>
      </c>
      <c r="AM93" s="328"/>
    </row>
    <row r="94" spans="1:39" ht="9" customHeight="1" x14ac:dyDescent="0.15">
      <c r="A94" s="197"/>
      <c r="B94" s="174"/>
      <c r="C94" s="174"/>
      <c r="D94" s="174"/>
      <c r="E94" s="164"/>
      <c r="F94" s="164"/>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327"/>
      <c r="AL94" s="341"/>
      <c r="AM94" s="328"/>
    </row>
    <row r="95" spans="1:39" ht="20.25" customHeight="1" x14ac:dyDescent="0.15">
      <c r="A95" s="429" t="s">
        <v>608</v>
      </c>
      <c r="B95" s="388" t="s">
        <v>584</v>
      </c>
      <c r="C95" s="376" t="s">
        <v>562</v>
      </c>
      <c r="D95" s="358"/>
      <c r="E95" s="196" t="s">
        <v>787</v>
      </c>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9"/>
      <c r="AF95" s="327"/>
      <c r="AL95" s="341"/>
      <c r="AM95" s="328"/>
    </row>
    <row r="96" spans="1:39" ht="20.25" customHeight="1" thickBot="1" x14ac:dyDescent="0.2">
      <c r="A96" s="429"/>
      <c r="B96" s="388"/>
      <c r="C96" s="382" t="s">
        <v>575</v>
      </c>
      <c r="D96" s="364"/>
      <c r="E96" s="415">
        <v>866</v>
      </c>
      <c r="F96" s="415"/>
      <c r="G96" s="415"/>
      <c r="H96" s="182" t="s">
        <v>585</v>
      </c>
      <c r="I96" s="415">
        <v>8602</v>
      </c>
      <c r="J96" s="415"/>
      <c r="K96" s="415"/>
      <c r="L96" s="415"/>
      <c r="M96" s="183"/>
      <c r="N96" s="168"/>
      <c r="O96" s="168"/>
      <c r="P96" s="168"/>
      <c r="Q96" s="168"/>
      <c r="R96" s="168"/>
      <c r="S96" s="168"/>
      <c r="T96" s="168"/>
      <c r="U96" s="168"/>
      <c r="V96" s="168"/>
      <c r="W96" s="168"/>
      <c r="X96" s="168"/>
      <c r="Y96" s="168"/>
      <c r="Z96" s="168"/>
      <c r="AA96" s="168"/>
      <c r="AB96" s="168"/>
      <c r="AC96" s="168"/>
      <c r="AD96" s="168"/>
      <c r="AE96" s="179"/>
      <c r="AF96" s="327"/>
      <c r="AL96" s="341"/>
      <c r="AM96" s="328"/>
    </row>
    <row r="97" spans="1:39" ht="20.25" customHeight="1" thickBot="1" x14ac:dyDescent="0.2">
      <c r="A97" s="429"/>
      <c r="B97" s="388"/>
      <c r="C97" s="416" t="s">
        <v>564</v>
      </c>
      <c r="D97" s="417"/>
      <c r="E97" s="430"/>
      <c r="F97" s="431"/>
      <c r="G97" s="432"/>
      <c r="H97" s="182" t="s">
        <v>585</v>
      </c>
      <c r="I97" s="433"/>
      <c r="J97" s="434"/>
      <c r="K97" s="434"/>
      <c r="L97" s="435"/>
      <c r="M97" s="184"/>
      <c r="N97" s="184"/>
      <c r="O97" s="184"/>
      <c r="P97" s="184"/>
      <c r="Q97" s="184"/>
      <c r="R97" s="184"/>
      <c r="S97" s="184"/>
      <c r="T97" s="184"/>
      <c r="U97" s="184"/>
      <c r="V97" s="184"/>
      <c r="W97" s="184"/>
      <c r="X97" s="184"/>
      <c r="Y97" s="184"/>
      <c r="Z97" s="184"/>
      <c r="AA97" s="184"/>
      <c r="AB97" s="184"/>
      <c r="AC97" s="184"/>
      <c r="AD97" s="184"/>
      <c r="AE97" s="185"/>
      <c r="AF97" s="327">
        <f>IF(AND($U$20="支社（店）等",OR(E97="",I97="")),0,1)</f>
        <v>1</v>
      </c>
      <c r="AL97" s="341" t="str">
        <f>IF(AF97=0,"郵便番号が未入力です。入力してください。","")</f>
        <v/>
      </c>
      <c r="AM97" s="328"/>
    </row>
    <row r="98" spans="1:39" ht="9" customHeight="1" x14ac:dyDescent="0.15">
      <c r="A98" s="429"/>
      <c r="B98" s="180"/>
      <c r="C98" s="173"/>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M98" s="328"/>
    </row>
    <row r="99" spans="1:39" ht="20.25" customHeight="1" x14ac:dyDescent="0.15">
      <c r="A99" s="429"/>
      <c r="B99" s="374" t="s">
        <v>586</v>
      </c>
      <c r="C99" s="376" t="s">
        <v>562</v>
      </c>
      <c r="D99" s="358"/>
      <c r="E99" s="196" t="s">
        <v>587</v>
      </c>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9"/>
      <c r="AM99" s="328"/>
    </row>
    <row r="100" spans="1:39" ht="20.25" customHeight="1" thickBot="1" x14ac:dyDescent="0.2">
      <c r="A100" s="429"/>
      <c r="B100" s="374"/>
      <c r="C100" s="382" t="s">
        <v>575</v>
      </c>
      <c r="D100" s="388"/>
      <c r="E100" s="415" t="s">
        <v>588</v>
      </c>
      <c r="F100" s="415"/>
      <c r="G100" s="415"/>
      <c r="H100" s="415"/>
      <c r="I100" s="415"/>
      <c r="J100" s="415"/>
      <c r="K100" s="183"/>
      <c r="L100" s="168"/>
      <c r="M100" s="168"/>
      <c r="N100" s="168"/>
      <c r="O100" s="168"/>
      <c r="P100" s="168"/>
      <c r="Q100" s="168"/>
      <c r="R100" s="168"/>
      <c r="S100" s="168"/>
      <c r="T100" s="168"/>
      <c r="U100" s="168"/>
      <c r="V100" s="168"/>
      <c r="W100" s="168"/>
      <c r="X100" s="168"/>
      <c r="Y100" s="168"/>
      <c r="Z100" s="168"/>
      <c r="AA100" s="168"/>
      <c r="AB100" s="168"/>
      <c r="AC100" s="168"/>
      <c r="AD100" s="168"/>
      <c r="AE100" s="179"/>
      <c r="AM100" s="328"/>
    </row>
    <row r="101" spans="1:39" ht="20.25" customHeight="1" thickBot="1" x14ac:dyDescent="0.2">
      <c r="A101" s="429"/>
      <c r="B101" s="374"/>
      <c r="C101" s="416" t="s">
        <v>564</v>
      </c>
      <c r="D101" s="417"/>
      <c r="E101" s="366"/>
      <c r="F101" s="368"/>
      <c r="G101" s="368"/>
      <c r="H101" s="368"/>
      <c r="I101" s="368"/>
      <c r="J101" s="367"/>
      <c r="K101" s="184"/>
      <c r="L101" s="184"/>
      <c r="M101" s="184"/>
      <c r="N101" s="184"/>
      <c r="O101" s="184"/>
      <c r="P101" s="184"/>
      <c r="Q101" s="184"/>
      <c r="R101" s="184"/>
      <c r="S101" s="184"/>
      <c r="T101" s="184"/>
      <c r="U101" s="184"/>
      <c r="V101" s="184"/>
      <c r="W101" s="184"/>
      <c r="X101" s="184"/>
      <c r="Y101" s="184"/>
      <c r="Z101" s="184"/>
      <c r="AA101" s="184"/>
      <c r="AB101" s="184"/>
      <c r="AC101" s="184"/>
      <c r="AD101" s="184"/>
      <c r="AE101" s="185"/>
      <c r="AF101" s="330">
        <f>IF(AND($U$20="支社（店）等",E101=""),0,1)</f>
        <v>1</v>
      </c>
      <c r="AL101" s="340" t="str">
        <f>IF(AF101=0,"都道府県名が未入力です。入力してください。","")</f>
        <v/>
      </c>
      <c r="AM101" s="328"/>
    </row>
    <row r="102" spans="1:39" ht="9" customHeight="1" x14ac:dyDescent="0.15">
      <c r="A102" s="429"/>
      <c r="B102" s="180"/>
      <c r="C102" s="173"/>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M102" s="328"/>
    </row>
    <row r="103" spans="1:39" ht="55.5" customHeight="1" x14ac:dyDescent="0.15">
      <c r="A103" s="429"/>
      <c r="B103" s="374" t="s">
        <v>589</v>
      </c>
      <c r="C103" s="376" t="s">
        <v>562</v>
      </c>
      <c r="D103" s="358"/>
      <c r="E103" s="377" t="s">
        <v>590</v>
      </c>
      <c r="F103" s="360"/>
      <c r="G103" s="360"/>
      <c r="H103" s="360"/>
      <c r="I103" s="360"/>
      <c r="J103" s="360"/>
      <c r="K103" s="360"/>
      <c r="L103" s="360"/>
      <c r="M103" s="360"/>
      <c r="N103" s="360"/>
      <c r="O103" s="360"/>
      <c r="P103" s="360"/>
      <c r="Q103" s="360"/>
      <c r="R103" s="360"/>
      <c r="S103" s="360"/>
      <c r="T103" s="360"/>
      <c r="U103" s="360"/>
      <c r="V103" s="360"/>
      <c r="W103" s="360"/>
      <c r="X103" s="360"/>
      <c r="Y103" s="360"/>
      <c r="Z103" s="360"/>
      <c r="AA103" s="360"/>
      <c r="AB103" s="360"/>
      <c r="AC103" s="360"/>
      <c r="AD103" s="360"/>
      <c r="AE103" s="362"/>
      <c r="AM103" s="328"/>
    </row>
    <row r="104" spans="1:39" ht="20.25" customHeight="1" thickBot="1" x14ac:dyDescent="0.2">
      <c r="A104" s="429"/>
      <c r="B104" s="374"/>
      <c r="C104" s="382" t="s">
        <v>575</v>
      </c>
      <c r="D104" s="388"/>
      <c r="E104" s="181" t="s">
        <v>785</v>
      </c>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79"/>
      <c r="AM104" s="328"/>
    </row>
    <row r="105" spans="1:39" ht="20.25" customHeight="1" thickBot="1" x14ac:dyDescent="0.2">
      <c r="A105" s="429"/>
      <c r="B105" s="374"/>
      <c r="C105" s="416" t="s">
        <v>564</v>
      </c>
      <c r="D105" s="417"/>
      <c r="E105" s="436"/>
      <c r="F105" s="437"/>
      <c r="G105" s="437"/>
      <c r="H105" s="437"/>
      <c r="I105" s="437"/>
      <c r="J105" s="437"/>
      <c r="K105" s="437"/>
      <c r="L105" s="437"/>
      <c r="M105" s="437"/>
      <c r="N105" s="437"/>
      <c r="O105" s="437"/>
      <c r="P105" s="437"/>
      <c r="Q105" s="437"/>
      <c r="R105" s="437"/>
      <c r="S105" s="437"/>
      <c r="T105" s="437"/>
      <c r="U105" s="437"/>
      <c r="V105" s="437"/>
      <c r="W105" s="437"/>
      <c r="X105" s="437"/>
      <c r="Y105" s="437"/>
      <c r="Z105" s="437"/>
      <c r="AA105" s="437"/>
      <c r="AB105" s="437"/>
      <c r="AC105" s="437"/>
      <c r="AD105" s="437"/>
      <c r="AE105" s="438"/>
      <c r="AF105" s="327">
        <f>IF(AND($U$20="支社（店）等",E105=""),0,1)</f>
        <v>1</v>
      </c>
      <c r="AL105" s="341" t="str">
        <f>IF(AF105=0,"市町村以下住所が未入力です。入力してください。","")</f>
        <v/>
      </c>
      <c r="AM105" s="328"/>
    </row>
    <row r="106" spans="1:39" ht="9" customHeight="1" x14ac:dyDescent="0.15">
      <c r="A106" s="194"/>
      <c r="B106" s="198"/>
      <c r="C106" s="171"/>
      <c r="D106" s="171"/>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327"/>
      <c r="AL106" s="341"/>
      <c r="AM106" s="328"/>
    </row>
    <row r="107" spans="1:39" ht="52.5" customHeight="1" x14ac:dyDescent="0.15">
      <c r="A107" s="429" t="s">
        <v>591</v>
      </c>
      <c r="B107" s="388"/>
      <c r="C107" s="376" t="s">
        <v>562</v>
      </c>
      <c r="D107" s="358"/>
      <c r="E107" s="377" t="s">
        <v>773</v>
      </c>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2"/>
      <c r="AF107" s="327"/>
      <c r="AL107" s="341"/>
      <c r="AM107" s="328"/>
    </row>
    <row r="108" spans="1:39" ht="20.25" customHeight="1" thickBot="1" x14ac:dyDescent="0.2">
      <c r="A108" s="429"/>
      <c r="B108" s="388"/>
      <c r="C108" s="382" t="s">
        <v>575</v>
      </c>
      <c r="D108" s="388"/>
      <c r="E108" s="424" t="s">
        <v>592</v>
      </c>
      <c r="F108" s="424"/>
      <c r="G108" s="424"/>
      <c r="H108" s="424"/>
      <c r="I108" s="424"/>
      <c r="J108" s="424"/>
      <c r="K108" s="424"/>
      <c r="L108" s="424"/>
      <c r="M108" s="200"/>
      <c r="N108" s="201"/>
      <c r="O108" s="201"/>
      <c r="P108" s="201"/>
      <c r="Q108" s="201"/>
      <c r="R108" s="201"/>
      <c r="S108" s="201"/>
      <c r="T108" s="201"/>
      <c r="U108" s="201"/>
      <c r="V108" s="201"/>
      <c r="W108" s="201"/>
      <c r="X108" s="201"/>
      <c r="Y108" s="201"/>
      <c r="Z108" s="201"/>
      <c r="AA108" s="201"/>
      <c r="AB108" s="201"/>
      <c r="AC108" s="201"/>
      <c r="AD108" s="201"/>
      <c r="AE108" s="202"/>
      <c r="AF108" s="327"/>
      <c r="AL108" s="341"/>
      <c r="AM108" s="328"/>
    </row>
    <row r="109" spans="1:39" ht="20.25" customHeight="1" thickBot="1" x14ac:dyDescent="0.2">
      <c r="A109" s="429"/>
      <c r="B109" s="186" t="s">
        <v>594</v>
      </c>
      <c r="C109" s="416" t="s">
        <v>564</v>
      </c>
      <c r="D109" s="417"/>
      <c r="E109" s="366"/>
      <c r="F109" s="368"/>
      <c r="G109" s="368"/>
      <c r="H109" s="368"/>
      <c r="I109" s="368"/>
      <c r="J109" s="368"/>
      <c r="K109" s="368"/>
      <c r="L109" s="367"/>
      <c r="M109" s="187" t="s">
        <v>884</v>
      </c>
      <c r="N109" s="188"/>
      <c r="O109" s="188"/>
      <c r="P109" s="188"/>
      <c r="Q109" s="188"/>
      <c r="R109" s="188"/>
      <c r="S109" s="188"/>
      <c r="T109" s="188"/>
      <c r="U109" s="188"/>
      <c r="V109" s="188"/>
      <c r="W109" s="188"/>
      <c r="X109" s="188"/>
      <c r="Y109" s="188"/>
      <c r="Z109" s="188"/>
      <c r="AA109" s="188"/>
      <c r="AB109" s="188"/>
      <c r="AC109" s="188"/>
      <c r="AD109" s="188"/>
      <c r="AE109" s="189"/>
      <c r="AF109" s="327">
        <f>IF(AND($U$20="支社（店）等",E109=""),0,1)</f>
        <v>1</v>
      </c>
      <c r="AL109" s="341" t="str">
        <f>IF(AF109=0,"電話番号が未入力です。入力してください。","")</f>
        <v/>
      </c>
      <c r="AM109" s="328"/>
    </row>
    <row r="110" spans="1:39" ht="20.25" customHeight="1" thickBot="1" x14ac:dyDescent="0.2">
      <c r="A110" s="429"/>
      <c r="B110" s="186" t="s">
        <v>595</v>
      </c>
      <c r="C110" s="416" t="s">
        <v>564</v>
      </c>
      <c r="D110" s="417"/>
      <c r="E110" s="366"/>
      <c r="F110" s="368"/>
      <c r="G110" s="368"/>
      <c r="H110" s="368"/>
      <c r="I110" s="368"/>
      <c r="J110" s="368"/>
      <c r="K110" s="368"/>
      <c r="L110" s="367"/>
      <c r="M110" s="203" t="s">
        <v>884</v>
      </c>
      <c r="N110" s="184"/>
      <c r="O110" s="184"/>
      <c r="P110" s="184"/>
      <c r="Q110" s="184"/>
      <c r="R110" s="184"/>
      <c r="S110" s="184"/>
      <c r="T110" s="184"/>
      <c r="U110" s="184"/>
      <c r="V110" s="184"/>
      <c r="W110" s="184"/>
      <c r="X110" s="184"/>
      <c r="Y110" s="184"/>
      <c r="Z110" s="184"/>
      <c r="AA110" s="184"/>
      <c r="AB110" s="184"/>
      <c r="AC110" s="184"/>
      <c r="AD110" s="184"/>
      <c r="AE110" s="185"/>
      <c r="AF110" s="327">
        <f>IF(AND($U$20="支社（店）等",E110=""),0,1)</f>
        <v>1</v>
      </c>
      <c r="AL110" s="341" t="str">
        <f>IF(AF110=0,"FAX番号が未入力です。入力してください。","")</f>
        <v/>
      </c>
      <c r="AM110" s="328"/>
    </row>
    <row r="111" spans="1:39" x14ac:dyDescent="0.15">
      <c r="A111" s="197"/>
      <c r="B111" s="174"/>
      <c r="C111" s="174"/>
      <c r="D111" s="17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M111" s="328"/>
    </row>
    <row r="112" spans="1:39" ht="21.75" customHeight="1" x14ac:dyDescent="0.15">
      <c r="A112" s="314" t="s">
        <v>862</v>
      </c>
      <c r="B112" s="174"/>
      <c r="C112" s="174"/>
      <c r="D112" s="17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M112" s="328"/>
    </row>
    <row r="113" spans="1:39" ht="20.25" customHeight="1" x14ac:dyDescent="0.15">
      <c r="A113" s="510" t="s">
        <v>860</v>
      </c>
      <c r="B113" s="374" t="s">
        <v>609</v>
      </c>
      <c r="C113" s="375" t="s">
        <v>562</v>
      </c>
      <c r="D113" s="376"/>
      <c r="E113" s="377" t="s">
        <v>610</v>
      </c>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9"/>
      <c r="AM113" s="328"/>
    </row>
    <row r="114" spans="1:39" ht="20.25" customHeight="1" thickBot="1" x14ac:dyDescent="0.2">
      <c r="A114" s="511"/>
      <c r="B114" s="374"/>
      <c r="C114" s="364" t="s">
        <v>575</v>
      </c>
      <c r="D114" s="382"/>
      <c r="E114" s="415" t="s">
        <v>611</v>
      </c>
      <c r="F114" s="415"/>
      <c r="G114" s="415"/>
      <c r="H114" s="415"/>
      <c r="I114" s="168" t="s">
        <v>612</v>
      </c>
      <c r="J114" s="168"/>
      <c r="K114" s="168"/>
      <c r="L114" s="168" t="s">
        <v>863</v>
      </c>
      <c r="M114" s="168"/>
      <c r="N114" s="168"/>
      <c r="O114" s="168"/>
      <c r="P114" s="168"/>
      <c r="Q114" s="168"/>
      <c r="R114" s="168"/>
      <c r="S114" s="168"/>
      <c r="T114" s="168"/>
      <c r="U114" s="168"/>
      <c r="V114" s="168"/>
      <c r="W114" s="168"/>
      <c r="X114" s="168"/>
      <c r="Y114" s="168"/>
      <c r="Z114" s="168"/>
      <c r="AA114" s="168"/>
      <c r="AB114" s="168"/>
      <c r="AC114" s="168"/>
      <c r="AD114" s="168"/>
      <c r="AE114" s="179"/>
      <c r="AL114" s="341" t="str">
        <f>IF($AF$19=2,"入力不要です","")</f>
        <v/>
      </c>
      <c r="AM114" s="328"/>
    </row>
    <row r="115" spans="1:39" ht="20.25" customHeight="1" thickBot="1" x14ac:dyDescent="0.2">
      <c r="A115" s="511"/>
      <c r="B115" s="374"/>
      <c r="C115" s="417" t="s">
        <v>564</v>
      </c>
      <c r="D115" s="428"/>
      <c r="E115" s="366"/>
      <c r="F115" s="368"/>
      <c r="G115" s="368"/>
      <c r="H115" s="367"/>
      <c r="I115" s="184" t="s">
        <v>612</v>
      </c>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185"/>
      <c r="AF115" s="330">
        <f>IF(AND($J$20&lt;&gt;"市郡外",E115=""),0,1)</f>
        <v>0</v>
      </c>
      <c r="AL115" s="341" t="str">
        <f>IF(AF115=0,"校区が未入力です。入力してください。","")</f>
        <v>校区が未入力です。入力してください。</v>
      </c>
      <c r="AM115" s="328"/>
    </row>
    <row r="116" spans="1:39" ht="9" customHeight="1" x14ac:dyDescent="0.15">
      <c r="A116" s="511"/>
      <c r="B116" s="204"/>
      <c r="C116" s="176"/>
      <c r="D116" s="176"/>
      <c r="E116" s="174"/>
      <c r="F116" s="174"/>
      <c r="G116" s="174"/>
      <c r="H116" s="17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M116" s="328"/>
    </row>
    <row r="117" spans="1:39" ht="9" customHeight="1" x14ac:dyDescent="0.15">
      <c r="A117" s="511"/>
      <c r="B117" s="174"/>
      <c r="C117" s="174"/>
      <c r="D117" s="17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M117" s="328"/>
    </row>
    <row r="118" spans="1:39" ht="52.5" customHeight="1" x14ac:dyDescent="0.15">
      <c r="A118" s="511"/>
      <c r="B118" s="421" t="s">
        <v>613</v>
      </c>
      <c r="C118" s="376" t="s">
        <v>562</v>
      </c>
      <c r="D118" s="358"/>
      <c r="E118" s="377" t="s">
        <v>614</v>
      </c>
      <c r="F118" s="360"/>
      <c r="G118" s="360"/>
      <c r="H118" s="360"/>
      <c r="I118" s="360"/>
      <c r="J118" s="360"/>
      <c r="K118" s="360"/>
      <c r="L118" s="360"/>
      <c r="M118" s="360"/>
      <c r="N118" s="360"/>
      <c r="O118" s="360"/>
      <c r="P118" s="360"/>
      <c r="Q118" s="360"/>
      <c r="R118" s="360"/>
      <c r="S118" s="360"/>
      <c r="T118" s="360"/>
      <c r="U118" s="360"/>
      <c r="V118" s="360"/>
      <c r="W118" s="360"/>
      <c r="X118" s="360"/>
      <c r="Y118" s="360"/>
      <c r="Z118" s="360"/>
      <c r="AA118" s="360"/>
      <c r="AB118" s="360"/>
      <c r="AC118" s="360"/>
      <c r="AD118" s="360"/>
      <c r="AE118" s="362"/>
      <c r="AL118" s="340" t="str">
        <f>IF($AF$19=2,"入力不要です","")</f>
        <v/>
      </c>
      <c r="AM118" s="328"/>
    </row>
    <row r="119" spans="1:39" ht="20.25" customHeight="1" thickBot="1" x14ac:dyDescent="0.2">
      <c r="A119" s="511"/>
      <c r="B119" s="422"/>
      <c r="C119" s="382" t="s">
        <v>575</v>
      </c>
      <c r="D119" s="388"/>
      <c r="E119" s="424" t="s">
        <v>615</v>
      </c>
      <c r="F119" s="424"/>
      <c r="G119" s="424"/>
      <c r="H119" s="424"/>
      <c r="I119" s="424"/>
      <c r="J119" s="424"/>
      <c r="K119" s="424"/>
      <c r="L119" s="424"/>
      <c r="M119" s="415" t="s">
        <v>757</v>
      </c>
      <c r="N119" s="415"/>
      <c r="O119" s="415"/>
      <c r="P119" s="415"/>
      <c r="Q119" s="415"/>
      <c r="R119" s="415"/>
      <c r="S119" s="201"/>
      <c r="T119" s="201"/>
      <c r="U119" s="201"/>
      <c r="V119" s="201"/>
      <c r="W119" s="201"/>
      <c r="X119" s="201"/>
      <c r="Y119" s="201"/>
      <c r="Z119" s="201"/>
      <c r="AA119" s="201"/>
      <c r="AB119" s="201"/>
      <c r="AC119" s="201"/>
      <c r="AD119" s="201"/>
      <c r="AE119" s="202"/>
      <c r="AM119" s="328"/>
    </row>
    <row r="120" spans="1:39" ht="20.25" customHeight="1" thickBot="1" x14ac:dyDescent="0.2">
      <c r="A120" s="511"/>
      <c r="B120" s="423"/>
      <c r="C120" s="416" t="s">
        <v>564</v>
      </c>
      <c r="D120" s="417"/>
      <c r="E120" s="366"/>
      <c r="F120" s="368"/>
      <c r="G120" s="368"/>
      <c r="H120" s="368"/>
      <c r="I120" s="368"/>
      <c r="J120" s="368"/>
      <c r="K120" s="368"/>
      <c r="L120" s="367"/>
      <c r="M120" s="425"/>
      <c r="N120" s="426"/>
      <c r="O120" s="426"/>
      <c r="P120" s="426"/>
      <c r="Q120" s="426"/>
      <c r="R120" s="427"/>
      <c r="S120" s="184"/>
      <c r="T120" s="184"/>
      <c r="U120" s="184"/>
      <c r="V120" s="184"/>
      <c r="W120" s="184"/>
      <c r="X120" s="184"/>
      <c r="Y120" s="184"/>
      <c r="Z120" s="184"/>
      <c r="AA120" s="184"/>
      <c r="AB120" s="184"/>
      <c r="AC120" s="184"/>
      <c r="AD120" s="184"/>
      <c r="AE120" s="185"/>
      <c r="AF120" s="327">
        <f>IF(AND($J$20&lt;&gt;"市郡外",OR(E120="",M120="")),0,1)</f>
        <v>0</v>
      </c>
      <c r="AL120" s="341" t="str">
        <f>IF(AF120=0,"緊急連絡先が未入力です。入力してください。","")</f>
        <v>緊急連絡先が未入力です。入力してください。</v>
      </c>
      <c r="AM120" s="328"/>
    </row>
    <row r="121" spans="1:39" ht="9" customHeight="1" x14ac:dyDescent="0.15">
      <c r="A121" s="511"/>
      <c r="B121" s="164"/>
      <c r="C121" s="176"/>
      <c r="D121" s="176"/>
      <c r="E121" s="174"/>
      <c r="F121" s="174"/>
      <c r="G121" s="174"/>
      <c r="H121" s="174"/>
      <c r="I121" s="174"/>
      <c r="J121" s="174"/>
      <c r="K121" s="174"/>
      <c r="L121" s="174"/>
      <c r="M121" s="164"/>
      <c r="N121" s="164"/>
      <c r="O121" s="164"/>
      <c r="P121" s="164"/>
      <c r="Q121" s="164"/>
      <c r="R121" s="164"/>
      <c r="S121" s="164"/>
      <c r="T121" s="164"/>
      <c r="U121" s="164"/>
      <c r="V121" s="164"/>
      <c r="W121" s="164"/>
      <c r="X121" s="164"/>
      <c r="Y121" s="164"/>
      <c r="Z121" s="164"/>
      <c r="AA121" s="164"/>
      <c r="AB121" s="164"/>
      <c r="AC121" s="164"/>
      <c r="AD121" s="164"/>
      <c r="AE121" s="164"/>
      <c r="AF121" s="327"/>
      <c r="AL121" s="341"/>
      <c r="AM121" s="328"/>
    </row>
    <row r="122" spans="1:39" ht="20.25" customHeight="1" x14ac:dyDescent="0.15">
      <c r="A122" s="511"/>
      <c r="B122" s="374" t="s">
        <v>616</v>
      </c>
      <c r="C122" s="376" t="s">
        <v>562</v>
      </c>
      <c r="D122" s="358"/>
      <c r="E122" s="392" t="s">
        <v>789</v>
      </c>
      <c r="F122" s="361"/>
      <c r="G122" s="361"/>
      <c r="H122" s="361"/>
      <c r="I122" s="360"/>
      <c r="J122" s="361"/>
      <c r="K122" s="361"/>
      <c r="L122" s="360"/>
      <c r="M122" s="361"/>
      <c r="N122" s="361"/>
      <c r="O122" s="360"/>
      <c r="P122" s="360"/>
      <c r="Q122" s="360"/>
      <c r="R122" s="360"/>
      <c r="S122" s="360"/>
      <c r="T122" s="360"/>
      <c r="U122" s="360"/>
      <c r="V122" s="360"/>
      <c r="W122" s="360"/>
      <c r="X122" s="360"/>
      <c r="Y122" s="360"/>
      <c r="Z122" s="360"/>
      <c r="AA122" s="360"/>
      <c r="AB122" s="360"/>
      <c r="AC122" s="360"/>
      <c r="AD122" s="360"/>
      <c r="AE122" s="362"/>
      <c r="AF122" s="327"/>
      <c r="AL122" s="341"/>
      <c r="AM122" s="328"/>
    </row>
    <row r="123" spans="1:39" ht="20.25" customHeight="1" thickBot="1" x14ac:dyDescent="0.2">
      <c r="A123" s="511"/>
      <c r="B123" s="374"/>
      <c r="C123" s="382" t="s">
        <v>575</v>
      </c>
      <c r="D123" s="364"/>
      <c r="E123" s="415" t="s">
        <v>617</v>
      </c>
      <c r="F123" s="415"/>
      <c r="G123" s="415"/>
      <c r="H123" s="415"/>
      <c r="I123" s="415"/>
      <c r="J123" s="415"/>
      <c r="K123" s="415"/>
      <c r="L123" s="415"/>
      <c r="M123" s="415"/>
      <c r="N123" s="168"/>
      <c r="O123" s="168"/>
      <c r="P123" s="168"/>
      <c r="Q123" s="168"/>
      <c r="R123" s="168"/>
      <c r="S123" s="168"/>
      <c r="T123" s="168"/>
      <c r="U123" s="168"/>
      <c r="V123" s="168"/>
      <c r="W123" s="168"/>
      <c r="X123" s="168"/>
      <c r="Y123" s="168"/>
      <c r="Z123" s="168"/>
      <c r="AA123" s="168"/>
      <c r="AB123" s="168"/>
      <c r="AC123" s="168"/>
      <c r="AD123" s="168"/>
      <c r="AE123" s="179"/>
      <c r="AF123" s="327"/>
      <c r="AL123" s="341" t="str">
        <f>IF($AF$19=2,"入力不要です","")</f>
        <v/>
      </c>
      <c r="AM123" s="328"/>
    </row>
    <row r="124" spans="1:39" ht="20.25" customHeight="1" thickBot="1" x14ac:dyDescent="0.2">
      <c r="A124" s="511"/>
      <c r="B124" s="374"/>
      <c r="C124" s="416" t="s">
        <v>564</v>
      </c>
      <c r="D124" s="417"/>
      <c r="E124" s="418"/>
      <c r="F124" s="419"/>
      <c r="G124" s="419"/>
      <c r="H124" s="419"/>
      <c r="I124" s="419"/>
      <c r="J124" s="419"/>
      <c r="K124" s="419"/>
      <c r="L124" s="419"/>
      <c r="M124" s="420"/>
      <c r="N124" s="184"/>
      <c r="O124" s="184"/>
      <c r="P124" s="184"/>
      <c r="Q124" s="184"/>
      <c r="R124" s="184"/>
      <c r="S124" s="184"/>
      <c r="T124" s="184"/>
      <c r="U124" s="184"/>
      <c r="V124" s="184"/>
      <c r="W124" s="184"/>
      <c r="X124" s="184"/>
      <c r="Y124" s="184"/>
      <c r="Z124" s="184"/>
      <c r="AA124" s="184"/>
      <c r="AB124" s="184"/>
      <c r="AC124" s="184"/>
      <c r="AD124" s="184"/>
      <c r="AE124" s="185"/>
      <c r="AF124" s="327">
        <f>IF(AND($J$20&lt;&gt;"市郡外",E124=""),0,1)</f>
        <v>0</v>
      </c>
      <c r="AL124" s="341" t="str">
        <f>IF(AF124=0,"主な希望業種が未入力です。入力してください。","")</f>
        <v>主な希望業種が未入力です。入力してください。</v>
      </c>
      <c r="AM124" s="328"/>
    </row>
    <row r="125" spans="1:39" ht="9" customHeight="1" x14ac:dyDescent="0.15">
      <c r="A125" s="511"/>
      <c r="B125" s="204"/>
      <c r="C125" s="176"/>
      <c r="D125" s="176"/>
      <c r="E125" s="178"/>
      <c r="F125" s="178"/>
      <c r="G125" s="178"/>
      <c r="H125" s="178"/>
      <c r="I125" s="178"/>
      <c r="J125" s="178"/>
      <c r="K125" s="178"/>
      <c r="L125" s="178"/>
      <c r="M125" s="178"/>
      <c r="N125" s="164"/>
      <c r="O125" s="164"/>
      <c r="P125" s="164"/>
      <c r="Q125" s="164"/>
      <c r="R125" s="164"/>
      <c r="S125" s="164"/>
      <c r="T125" s="164"/>
      <c r="U125" s="164"/>
      <c r="V125" s="164"/>
      <c r="W125" s="164"/>
      <c r="X125" s="164"/>
      <c r="Y125" s="164"/>
      <c r="Z125" s="164"/>
      <c r="AA125" s="164"/>
      <c r="AB125" s="164"/>
      <c r="AC125" s="164"/>
      <c r="AD125" s="164"/>
      <c r="AE125" s="164"/>
      <c r="AF125" s="327"/>
      <c r="AL125" s="341"/>
      <c r="AM125" s="328"/>
    </row>
    <row r="126" spans="1:39" ht="39" customHeight="1" x14ac:dyDescent="0.15">
      <c r="A126" s="511"/>
      <c r="B126" s="374" t="s">
        <v>618</v>
      </c>
      <c r="C126" s="376" t="s">
        <v>562</v>
      </c>
      <c r="D126" s="358"/>
      <c r="E126" s="392" t="s">
        <v>619</v>
      </c>
      <c r="F126" s="361"/>
      <c r="G126" s="361"/>
      <c r="H126" s="361"/>
      <c r="I126" s="360"/>
      <c r="J126" s="361"/>
      <c r="K126" s="361"/>
      <c r="L126" s="360"/>
      <c r="M126" s="361"/>
      <c r="N126" s="361"/>
      <c r="O126" s="360"/>
      <c r="P126" s="360"/>
      <c r="Q126" s="360"/>
      <c r="R126" s="360"/>
      <c r="S126" s="360"/>
      <c r="T126" s="360"/>
      <c r="U126" s="360"/>
      <c r="V126" s="360"/>
      <c r="W126" s="360"/>
      <c r="X126" s="360"/>
      <c r="Y126" s="360"/>
      <c r="Z126" s="360"/>
      <c r="AA126" s="360"/>
      <c r="AB126" s="360"/>
      <c r="AC126" s="360"/>
      <c r="AD126" s="360"/>
      <c r="AE126" s="362"/>
      <c r="AF126" s="327"/>
      <c r="AL126" s="341"/>
      <c r="AM126" s="328"/>
    </row>
    <row r="127" spans="1:39" ht="20.25" customHeight="1" thickBot="1" x14ac:dyDescent="0.2">
      <c r="A127" s="511"/>
      <c r="B127" s="374"/>
      <c r="C127" s="388" t="s">
        <v>575</v>
      </c>
      <c r="D127" s="388"/>
      <c r="E127" s="415">
        <v>650</v>
      </c>
      <c r="F127" s="415"/>
      <c r="G127" s="415"/>
      <c r="H127" s="415"/>
      <c r="I127" s="415"/>
      <c r="J127" s="415"/>
      <c r="K127" s="415"/>
      <c r="L127" s="415"/>
      <c r="M127" s="415"/>
      <c r="N127" s="168"/>
      <c r="O127" s="168"/>
      <c r="P127" s="168"/>
      <c r="Q127" s="168"/>
      <c r="R127" s="168"/>
      <c r="S127" s="168"/>
      <c r="T127" s="168"/>
      <c r="U127" s="168"/>
      <c r="V127" s="168"/>
      <c r="W127" s="168"/>
      <c r="X127" s="168"/>
      <c r="Y127" s="168"/>
      <c r="Z127" s="168"/>
      <c r="AA127" s="168"/>
      <c r="AB127" s="168"/>
      <c r="AC127" s="168"/>
      <c r="AD127" s="168"/>
      <c r="AE127" s="179"/>
      <c r="AF127" s="327"/>
      <c r="AL127" s="341" t="str">
        <f>IF($AF$19=2,"入力不要です","")</f>
        <v/>
      </c>
      <c r="AM127" s="328"/>
    </row>
    <row r="128" spans="1:39" ht="20.25" customHeight="1" thickBot="1" x14ac:dyDescent="0.2">
      <c r="A128" s="511"/>
      <c r="B128" s="374"/>
      <c r="C128" s="363" t="s">
        <v>564</v>
      </c>
      <c r="D128" s="363"/>
      <c r="E128" s="366"/>
      <c r="F128" s="368"/>
      <c r="G128" s="368"/>
      <c r="H128" s="368"/>
      <c r="I128" s="368"/>
      <c r="J128" s="368"/>
      <c r="K128" s="368"/>
      <c r="L128" s="368"/>
      <c r="M128" s="367"/>
      <c r="N128" s="184"/>
      <c r="O128" s="184"/>
      <c r="P128" s="184"/>
      <c r="Q128" s="184"/>
      <c r="R128" s="184"/>
      <c r="S128" s="184"/>
      <c r="T128" s="184"/>
      <c r="U128" s="184"/>
      <c r="V128" s="184"/>
      <c r="W128" s="184"/>
      <c r="X128" s="184"/>
      <c r="Y128" s="184"/>
      <c r="Z128" s="184"/>
      <c r="AA128" s="184"/>
      <c r="AB128" s="184"/>
      <c r="AC128" s="184"/>
      <c r="AD128" s="184"/>
      <c r="AE128" s="185"/>
      <c r="AF128" s="327">
        <f>IF(AND($J$20&lt;&gt;"市郡外",$C$159="○",E128=""),0,1)</f>
        <v>1</v>
      </c>
      <c r="AL128" s="342" t="str">
        <f>IF(AF128=0,"総合評定値が未入力です。入力してください。","")</f>
        <v/>
      </c>
      <c r="AM128" s="328"/>
    </row>
    <row r="129" spans="1:39" ht="9" customHeight="1" x14ac:dyDescent="0.15">
      <c r="A129" s="511"/>
      <c r="B129" s="198"/>
      <c r="C129" s="171"/>
      <c r="D129" s="171"/>
      <c r="E129" s="205"/>
      <c r="F129" s="205"/>
      <c r="G129" s="205"/>
      <c r="H129" s="205"/>
      <c r="I129" s="170"/>
      <c r="J129" s="178"/>
      <c r="K129" s="178"/>
      <c r="L129" s="178"/>
      <c r="M129" s="178"/>
      <c r="N129" s="178"/>
      <c r="O129" s="178"/>
      <c r="P129" s="178"/>
      <c r="Q129" s="178"/>
      <c r="R129" s="170"/>
      <c r="S129" s="170"/>
      <c r="T129" s="170"/>
      <c r="U129" s="170"/>
      <c r="V129" s="170"/>
      <c r="W129" s="178"/>
      <c r="X129" s="178"/>
      <c r="Y129" s="178"/>
      <c r="Z129" s="178"/>
      <c r="AA129" s="178"/>
      <c r="AB129" s="178"/>
      <c r="AC129" s="178"/>
      <c r="AD129" s="178"/>
      <c r="AE129" s="173"/>
      <c r="AF129" s="327"/>
      <c r="AL129" s="341"/>
      <c r="AM129" s="328"/>
    </row>
    <row r="130" spans="1:39" ht="60.75" customHeight="1" x14ac:dyDescent="0.15">
      <c r="A130" s="511"/>
      <c r="B130" s="374" t="s">
        <v>620</v>
      </c>
      <c r="C130" s="376" t="s">
        <v>562</v>
      </c>
      <c r="D130" s="358"/>
      <c r="E130" s="392" t="s">
        <v>806</v>
      </c>
      <c r="F130" s="361"/>
      <c r="G130" s="361"/>
      <c r="H130" s="361"/>
      <c r="I130" s="360"/>
      <c r="J130" s="361"/>
      <c r="K130" s="361"/>
      <c r="L130" s="360"/>
      <c r="M130" s="361"/>
      <c r="N130" s="361"/>
      <c r="O130" s="360"/>
      <c r="P130" s="360"/>
      <c r="Q130" s="360"/>
      <c r="R130" s="360"/>
      <c r="S130" s="360"/>
      <c r="T130" s="360"/>
      <c r="U130" s="360"/>
      <c r="V130" s="360"/>
      <c r="W130" s="360"/>
      <c r="X130" s="360"/>
      <c r="Y130" s="360"/>
      <c r="Z130" s="360"/>
      <c r="AA130" s="360"/>
      <c r="AB130" s="360"/>
      <c r="AC130" s="360"/>
      <c r="AD130" s="360"/>
      <c r="AE130" s="362"/>
      <c r="AF130" s="327"/>
      <c r="AL130" s="341"/>
      <c r="AM130" s="328"/>
    </row>
    <row r="131" spans="1:39" ht="20.25" customHeight="1" thickBot="1" x14ac:dyDescent="0.2">
      <c r="A131" s="511"/>
      <c r="B131" s="374"/>
      <c r="C131" s="388" t="s">
        <v>575</v>
      </c>
      <c r="D131" s="388"/>
      <c r="E131" s="364" t="s">
        <v>621</v>
      </c>
      <c r="F131" s="365"/>
      <c r="G131" s="365"/>
      <c r="H131" s="365"/>
      <c r="I131" s="365"/>
      <c r="J131" s="388" t="s">
        <v>782</v>
      </c>
      <c r="K131" s="388"/>
      <c r="L131" s="388"/>
      <c r="M131" s="388"/>
      <c r="N131" s="388"/>
      <c r="O131" s="388"/>
      <c r="P131" s="388"/>
      <c r="Q131" s="388"/>
      <c r="R131" s="388" t="s">
        <v>622</v>
      </c>
      <c r="S131" s="388"/>
      <c r="T131" s="388"/>
      <c r="U131" s="388"/>
      <c r="V131" s="388"/>
      <c r="W131" s="364" t="s">
        <v>2</v>
      </c>
      <c r="X131" s="365"/>
      <c r="Y131" s="365"/>
      <c r="Z131" s="365"/>
      <c r="AA131" s="365"/>
      <c r="AB131" s="365"/>
      <c r="AC131" s="365"/>
      <c r="AD131" s="382"/>
      <c r="AE131" s="169"/>
      <c r="AF131" s="327"/>
      <c r="AL131" s="341" t="str">
        <f>IF($AF$19=2,"入力不要です","")</f>
        <v/>
      </c>
      <c r="AM131" s="328"/>
    </row>
    <row r="132" spans="1:39" ht="20.25" customHeight="1" thickBot="1" x14ac:dyDescent="0.2">
      <c r="A132" s="511"/>
      <c r="B132" s="374"/>
      <c r="C132" s="363" t="s">
        <v>564</v>
      </c>
      <c r="D132" s="363"/>
      <c r="E132" s="388" t="s">
        <v>621</v>
      </c>
      <c r="F132" s="388"/>
      <c r="G132" s="388"/>
      <c r="H132" s="388"/>
      <c r="I132" s="388"/>
      <c r="J132" s="393"/>
      <c r="K132" s="394"/>
      <c r="L132" s="394"/>
      <c r="M132" s="394"/>
      <c r="N132" s="394"/>
      <c r="O132" s="394"/>
      <c r="P132" s="394"/>
      <c r="Q132" s="395"/>
      <c r="R132" s="388" t="s">
        <v>622</v>
      </c>
      <c r="S132" s="388"/>
      <c r="T132" s="388"/>
      <c r="U132" s="388"/>
      <c r="V132" s="388"/>
      <c r="W132" s="393"/>
      <c r="X132" s="394"/>
      <c r="Y132" s="394"/>
      <c r="Z132" s="394"/>
      <c r="AA132" s="394"/>
      <c r="AB132" s="394"/>
      <c r="AC132" s="394"/>
      <c r="AD132" s="395"/>
      <c r="AE132" s="169"/>
      <c r="AF132" s="327">
        <f>IF(AND($J$20&lt;&gt;"市郡外",$C$159="○",J132=""),0,1)</f>
        <v>1</v>
      </c>
      <c r="AL132" s="341" t="str">
        <f>IF(AF132=0,"第一希望が未入力です。入力してください。","")</f>
        <v/>
      </c>
      <c r="AM132" s="328"/>
    </row>
    <row r="133" spans="1:39" ht="9" customHeight="1" x14ac:dyDescent="0.15">
      <c r="A133" s="511"/>
      <c r="B133" s="204"/>
      <c r="C133" s="176"/>
      <c r="D133" s="176"/>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M133" s="328"/>
    </row>
    <row r="134" spans="1:39" ht="60.75" customHeight="1" x14ac:dyDescent="0.15">
      <c r="A134" s="511"/>
      <c r="B134" s="421" t="s">
        <v>623</v>
      </c>
      <c r="C134" s="358" t="s">
        <v>562</v>
      </c>
      <c r="D134" s="358"/>
      <c r="E134" s="380" t="s">
        <v>624</v>
      </c>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row>
    <row r="135" spans="1:39" ht="20.25" customHeight="1" thickBot="1" x14ac:dyDescent="0.2">
      <c r="A135" s="511"/>
      <c r="B135" s="422"/>
      <c r="C135" s="364" t="s">
        <v>575</v>
      </c>
      <c r="D135" s="382"/>
      <c r="E135" s="373" t="s">
        <v>625</v>
      </c>
      <c r="F135" s="383"/>
      <c r="G135" s="383"/>
      <c r="H135" s="384"/>
      <c r="I135" s="385">
        <v>5000</v>
      </c>
      <c r="J135" s="386"/>
      <c r="K135" s="386"/>
      <c r="L135" s="386"/>
      <c r="M135" s="387"/>
      <c r="N135" s="384" t="s">
        <v>626</v>
      </c>
      <c r="O135" s="372"/>
      <c r="P135" s="372"/>
      <c r="Q135" s="373"/>
      <c r="R135" s="385">
        <v>6000</v>
      </c>
      <c r="S135" s="386"/>
      <c r="T135" s="386"/>
      <c r="U135" s="386"/>
      <c r="V135" s="387"/>
      <c r="W135" s="372" t="s">
        <v>2</v>
      </c>
      <c r="X135" s="372"/>
      <c r="Y135" s="372"/>
      <c r="Z135" s="373"/>
      <c r="AA135" s="385">
        <v>4000</v>
      </c>
      <c r="AB135" s="386"/>
      <c r="AC135" s="386"/>
      <c r="AD135" s="386"/>
      <c r="AE135" s="391"/>
    </row>
    <row r="136" spans="1:39" ht="20.25" customHeight="1" thickBot="1" x14ac:dyDescent="0.2">
      <c r="A136" s="511"/>
      <c r="B136" s="422"/>
      <c r="C136" s="506" t="s">
        <v>564</v>
      </c>
      <c r="D136" s="507"/>
      <c r="E136" s="372" t="s">
        <v>625</v>
      </c>
      <c r="F136" s="372"/>
      <c r="G136" s="372"/>
      <c r="H136" s="373"/>
      <c r="I136" s="369"/>
      <c r="J136" s="370"/>
      <c r="K136" s="370"/>
      <c r="L136" s="370"/>
      <c r="M136" s="371"/>
      <c r="N136" s="384" t="s">
        <v>626</v>
      </c>
      <c r="O136" s="372"/>
      <c r="P136" s="372"/>
      <c r="Q136" s="373"/>
      <c r="R136" s="369"/>
      <c r="S136" s="370"/>
      <c r="T136" s="370"/>
      <c r="U136" s="370"/>
      <c r="V136" s="371"/>
      <c r="W136" s="372" t="s">
        <v>2</v>
      </c>
      <c r="X136" s="372"/>
      <c r="Y136" s="372"/>
      <c r="Z136" s="373"/>
      <c r="AA136" s="369"/>
      <c r="AB136" s="370"/>
      <c r="AC136" s="370"/>
      <c r="AD136" s="370"/>
      <c r="AE136" s="371"/>
      <c r="AL136" s="340" t="str">
        <f>IF($AF$19=2,"入力不要です","")</f>
        <v/>
      </c>
    </row>
    <row r="137" spans="1:39" ht="20.25" customHeight="1" thickBot="1" x14ac:dyDescent="0.2">
      <c r="A137" s="511"/>
      <c r="B137" s="423"/>
      <c r="C137" s="508"/>
      <c r="D137" s="509"/>
      <c r="E137" s="372" t="s">
        <v>412</v>
      </c>
      <c r="F137" s="372"/>
      <c r="G137" s="372"/>
      <c r="H137" s="373"/>
      <c r="I137" s="369"/>
      <c r="J137" s="370"/>
      <c r="K137" s="370"/>
      <c r="L137" s="370"/>
      <c r="M137" s="371"/>
      <c r="N137" s="512"/>
      <c r="O137" s="513"/>
      <c r="P137" s="513"/>
      <c r="Q137" s="513"/>
      <c r="R137" s="513"/>
      <c r="S137" s="513"/>
      <c r="T137" s="513"/>
      <c r="U137" s="513"/>
      <c r="V137" s="513"/>
      <c r="W137" s="513"/>
      <c r="X137" s="513"/>
      <c r="Y137" s="513"/>
      <c r="Z137" s="513"/>
      <c r="AA137" s="513"/>
      <c r="AB137" s="513"/>
      <c r="AC137" s="513"/>
      <c r="AD137" s="513"/>
      <c r="AE137" s="514"/>
      <c r="AF137" s="330">
        <f>IF(AND($J$20&lt;&gt;"市郡外",$C$158="○",OR(I136="",R136="",AA136="",I137="")),0,1)</f>
        <v>1</v>
      </c>
    </row>
    <row r="138" spans="1:39" ht="12.75" customHeight="1" x14ac:dyDescent="0.15">
      <c r="A138" s="206"/>
      <c r="B138" s="204"/>
      <c r="C138" s="176"/>
      <c r="D138" s="176"/>
    </row>
    <row r="139" spans="1:39" ht="14.25" customHeight="1" x14ac:dyDescent="0.15">
      <c r="A139" s="206"/>
      <c r="B139" s="204"/>
      <c r="C139" s="176"/>
      <c r="D139" s="176"/>
    </row>
    <row r="140" spans="1:39" ht="22.5" customHeight="1" x14ac:dyDescent="0.15">
      <c r="A140" s="165" t="s">
        <v>627</v>
      </c>
      <c r="B140" s="174"/>
      <c r="C140" s="174"/>
      <c r="D140" s="17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row>
    <row r="141" spans="1:39" ht="18" customHeight="1" x14ac:dyDescent="0.15">
      <c r="A141" s="375" t="s">
        <v>562</v>
      </c>
      <c r="B141" s="396"/>
      <c r="C141" s="396"/>
      <c r="D141" s="376"/>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8"/>
    </row>
    <row r="142" spans="1:39" ht="28.5" customHeight="1" x14ac:dyDescent="0.15">
      <c r="A142" s="209" t="s">
        <v>628</v>
      </c>
      <c r="B142" s="397" t="s">
        <v>864</v>
      </c>
      <c r="C142" s="397"/>
      <c r="D142" s="397"/>
      <c r="E142" s="397"/>
      <c r="F142" s="397"/>
      <c r="G142" s="397"/>
      <c r="H142" s="397"/>
      <c r="I142" s="397"/>
      <c r="J142" s="397"/>
      <c r="K142" s="397"/>
      <c r="L142" s="397"/>
      <c r="M142" s="397"/>
      <c r="N142" s="397"/>
      <c r="O142" s="397"/>
      <c r="P142" s="397"/>
      <c r="Q142" s="397"/>
      <c r="R142" s="397"/>
      <c r="S142" s="397"/>
      <c r="T142" s="397"/>
      <c r="U142" s="397"/>
      <c r="V142" s="397"/>
      <c r="W142" s="397"/>
      <c r="X142" s="397"/>
      <c r="Y142" s="397"/>
      <c r="Z142" s="397"/>
      <c r="AA142" s="397"/>
      <c r="AB142" s="397"/>
      <c r="AC142" s="397"/>
      <c r="AD142" s="397"/>
      <c r="AE142" s="398"/>
      <c r="AJ142" s="210"/>
    </row>
    <row r="143" spans="1:39" ht="30.75" customHeight="1" x14ac:dyDescent="0.15">
      <c r="A143" s="211"/>
      <c r="B143" s="399" t="s">
        <v>897</v>
      </c>
      <c r="C143" s="400"/>
      <c r="D143" s="400"/>
      <c r="E143" s="400"/>
      <c r="F143" s="400"/>
      <c r="G143" s="400"/>
      <c r="H143" s="400"/>
      <c r="I143" s="400"/>
      <c r="J143" s="400"/>
      <c r="K143" s="400"/>
      <c r="L143" s="400"/>
      <c r="M143" s="400"/>
      <c r="N143" s="400"/>
      <c r="O143" s="400"/>
      <c r="P143" s="400"/>
      <c r="Q143" s="400"/>
      <c r="R143" s="400"/>
      <c r="S143" s="400"/>
      <c r="T143" s="400"/>
      <c r="U143" s="400"/>
      <c r="V143" s="400"/>
      <c r="W143" s="400"/>
      <c r="X143" s="400"/>
      <c r="Y143" s="400"/>
      <c r="Z143" s="400"/>
      <c r="AA143" s="400"/>
      <c r="AB143" s="400"/>
      <c r="AC143" s="400"/>
      <c r="AD143" s="400"/>
      <c r="AE143" s="401"/>
    </row>
    <row r="144" spans="1:39" ht="30.75" customHeight="1" x14ac:dyDescent="0.15">
      <c r="A144" s="209" t="s">
        <v>628</v>
      </c>
      <c r="B144" s="404" t="s">
        <v>898</v>
      </c>
      <c r="C144" s="404"/>
      <c r="D144" s="404"/>
      <c r="E144" s="404"/>
      <c r="F144" s="404"/>
      <c r="G144" s="404"/>
      <c r="H144" s="404"/>
      <c r="I144" s="404"/>
      <c r="J144" s="404"/>
      <c r="K144" s="404"/>
      <c r="L144" s="404"/>
      <c r="M144" s="404"/>
      <c r="N144" s="404"/>
      <c r="O144" s="404"/>
      <c r="P144" s="404"/>
      <c r="Q144" s="404"/>
      <c r="R144" s="404"/>
      <c r="S144" s="404"/>
      <c r="T144" s="404"/>
      <c r="U144" s="404"/>
      <c r="V144" s="404"/>
      <c r="W144" s="404"/>
      <c r="X144" s="404"/>
      <c r="Y144" s="404"/>
      <c r="Z144" s="404"/>
      <c r="AA144" s="404"/>
      <c r="AB144" s="404"/>
      <c r="AC144" s="404"/>
      <c r="AD144" s="404"/>
      <c r="AE144" s="405"/>
    </row>
    <row r="145" spans="1:41" ht="28.5" customHeight="1" x14ac:dyDescent="0.15">
      <c r="A145" s="212" t="s">
        <v>628</v>
      </c>
      <c r="B145" s="400" t="s">
        <v>629</v>
      </c>
      <c r="C145" s="400"/>
      <c r="D145" s="400"/>
      <c r="E145" s="400"/>
      <c r="F145" s="400"/>
      <c r="G145" s="400"/>
      <c r="H145" s="400"/>
      <c r="I145" s="400"/>
      <c r="J145" s="400"/>
      <c r="K145" s="400"/>
      <c r="L145" s="400"/>
      <c r="M145" s="400"/>
      <c r="N145" s="400"/>
      <c r="O145" s="400"/>
      <c r="P145" s="400"/>
      <c r="Q145" s="400"/>
      <c r="R145" s="400"/>
      <c r="S145" s="400"/>
      <c r="T145" s="400"/>
      <c r="U145" s="400"/>
      <c r="V145" s="400"/>
      <c r="W145" s="400"/>
      <c r="X145" s="400"/>
      <c r="Y145" s="400"/>
      <c r="Z145" s="400"/>
      <c r="AA145" s="400"/>
      <c r="AB145" s="400"/>
      <c r="AC145" s="400"/>
      <c r="AD145" s="400"/>
      <c r="AE145" s="401"/>
    </row>
    <row r="146" spans="1:41" ht="30.75" customHeight="1" x14ac:dyDescent="0.15">
      <c r="A146" s="211" t="s">
        <v>628</v>
      </c>
      <c r="B146" s="400" t="s">
        <v>630</v>
      </c>
      <c r="C146" s="400"/>
      <c r="D146" s="400"/>
      <c r="E146" s="400"/>
      <c r="F146" s="400"/>
      <c r="G146" s="400"/>
      <c r="H146" s="400"/>
      <c r="I146" s="400"/>
      <c r="J146" s="400"/>
      <c r="K146" s="400"/>
      <c r="L146" s="400"/>
      <c r="M146" s="400"/>
      <c r="N146" s="400"/>
      <c r="O146" s="400"/>
      <c r="P146" s="400"/>
      <c r="Q146" s="400"/>
      <c r="R146" s="400"/>
      <c r="S146" s="400"/>
      <c r="T146" s="400"/>
      <c r="U146" s="400"/>
      <c r="V146" s="400"/>
      <c r="W146" s="400"/>
      <c r="X146" s="400"/>
      <c r="Y146" s="400"/>
      <c r="Z146" s="400"/>
      <c r="AA146" s="400"/>
      <c r="AB146" s="400"/>
      <c r="AC146" s="400"/>
      <c r="AD146" s="400"/>
      <c r="AE146" s="401"/>
    </row>
    <row r="147" spans="1:41" ht="30.75" customHeight="1" x14ac:dyDescent="0.15">
      <c r="A147" s="211"/>
      <c r="B147" s="400" t="s">
        <v>631</v>
      </c>
      <c r="C147" s="402"/>
      <c r="D147" s="402"/>
      <c r="E147" s="402"/>
      <c r="F147" s="402"/>
      <c r="G147" s="402"/>
      <c r="H147" s="402"/>
      <c r="I147" s="402"/>
      <c r="J147" s="402"/>
      <c r="K147" s="402"/>
      <c r="L147" s="402"/>
      <c r="M147" s="402"/>
      <c r="N147" s="402"/>
      <c r="O147" s="402"/>
      <c r="P147" s="402"/>
      <c r="Q147" s="402"/>
      <c r="R147" s="402"/>
      <c r="S147" s="402"/>
      <c r="T147" s="402"/>
      <c r="U147" s="402"/>
      <c r="V147" s="402"/>
      <c r="W147" s="402"/>
      <c r="X147" s="402"/>
      <c r="Y147" s="402"/>
      <c r="Z147" s="402"/>
      <c r="AA147" s="402"/>
      <c r="AB147" s="402"/>
      <c r="AC147" s="402"/>
      <c r="AD147" s="402"/>
      <c r="AE147" s="403"/>
    </row>
    <row r="148" spans="1:41" ht="30.75" customHeight="1" x14ac:dyDescent="0.15">
      <c r="A148" s="211" t="s">
        <v>628</v>
      </c>
      <c r="B148" s="400" t="s">
        <v>865</v>
      </c>
      <c r="C148" s="400"/>
      <c r="D148" s="400"/>
      <c r="E148" s="400"/>
      <c r="F148" s="400"/>
      <c r="G148" s="400"/>
      <c r="H148" s="400"/>
      <c r="I148" s="400"/>
      <c r="J148" s="400"/>
      <c r="K148" s="400"/>
      <c r="L148" s="400"/>
      <c r="M148" s="400"/>
      <c r="N148" s="400"/>
      <c r="O148" s="400"/>
      <c r="P148" s="400"/>
      <c r="Q148" s="400"/>
      <c r="R148" s="400"/>
      <c r="S148" s="400"/>
      <c r="T148" s="400"/>
      <c r="U148" s="400"/>
      <c r="V148" s="400"/>
      <c r="W148" s="400"/>
      <c r="X148" s="400"/>
      <c r="Y148" s="400"/>
      <c r="Z148" s="400"/>
      <c r="AA148" s="400"/>
      <c r="AB148" s="400"/>
      <c r="AC148" s="400"/>
      <c r="AD148" s="400"/>
      <c r="AE148" s="401"/>
    </row>
    <row r="149" spans="1:41" ht="30.75" customHeight="1" x14ac:dyDescent="0.15">
      <c r="A149" s="211" t="s">
        <v>628</v>
      </c>
      <c r="B149" s="400" t="s">
        <v>632</v>
      </c>
      <c r="C149" s="400"/>
      <c r="D149" s="400"/>
      <c r="E149" s="400"/>
      <c r="F149" s="400"/>
      <c r="G149" s="400"/>
      <c r="H149" s="400"/>
      <c r="I149" s="400"/>
      <c r="J149" s="400"/>
      <c r="K149" s="400"/>
      <c r="L149" s="400"/>
      <c r="M149" s="400"/>
      <c r="N149" s="400"/>
      <c r="O149" s="400"/>
      <c r="P149" s="400"/>
      <c r="Q149" s="400"/>
      <c r="R149" s="400"/>
      <c r="S149" s="400"/>
      <c r="T149" s="400"/>
      <c r="U149" s="400"/>
      <c r="V149" s="400"/>
      <c r="W149" s="400"/>
      <c r="X149" s="400"/>
      <c r="Y149" s="400"/>
      <c r="Z149" s="400"/>
      <c r="AA149" s="400"/>
      <c r="AB149" s="400"/>
      <c r="AC149" s="400"/>
      <c r="AD149" s="400"/>
      <c r="AE149" s="401"/>
    </row>
    <row r="150" spans="1:41" ht="24" customHeight="1" x14ac:dyDescent="0.15">
      <c r="A150" s="213"/>
      <c r="B150" s="408" t="s">
        <v>633</v>
      </c>
      <c r="C150" s="408"/>
      <c r="D150" s="408"/>
      <c r="E150" s="408"/>
      <c r="F150" s="408"/>
      <c r="G150" s="408"/>
      <c r="H150" s="408"/>
      <c r="I150" s="408"/>
      <c r="J150" s="408"/>
      <c r="K150" s="408"/>
      <c r="L150" s="408"/>
      <c r="M150" s="408"/>
      <c r="N150" s="408"/>
      <c r="O150" s="408"/>
      <c r="P150" s="408"/>
      <c r="Q150" s="408"/>
      <c r="R150" s="408"/>
      <c r="S150" s="408"/>
      <c r="T150" s="408"/>
      <c r="U150" s="408"/>
      <c r="V150" s="408"/>
      <c r="W150" s="408"/>
      <c r="X150" s="408"/>
      <c r="Y150" s="408"/>
      <c r="Z150" s="408"/>
      <c r="AA150" s="408"/>
      <c r="AB150" s="408"/>
      <c r="AC150" s="408"/>
      <c r="AD150" s="408"/>
      <c r="AE150" s="409"/>
    </row>
    <row r="151" spans="1:41" ht="9" customHeight="1" x14ac:dyDescent="0.15">
      <c r="A151" s="177"/>
      <c r="B151" s="174"/>
      <c r="C151" s="174"/>
      <c r="D151" s="17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c r="AB151" s="164"/>
      <c r="AC151" s="164"/>
      <c r="AD151" s="164"/>
      <c r="AE151" s="164"/>
    </row>
    <row r="153" spans="1:41" ht="30" customHeight="1" thickBot="1" x14ac:dyDescent="0.2">
      <c r="A153" s="352" t="s">
        <v>634</v>
      </c>
      <c r="B153" s="352"/>
      <c r="C153" s="214" t="s">
        <v>635</v>
      </c>
      <c r="D153" s="215" t="s">
        <v>636</v>
      </c>
      <c r="E153" s="414" t="s">
        <v>637</v>
      </c>
      <c r="F153" s="414"/>
      <c r="G153" s="414"/>
      <c r="H153" s="414" t="s">
        <v>638</v>
      </c>
      <c r="I153" s="414"/>
      <c r="J153" s="414"/>
      <c r="K153" s="414"/>
      <c r="L153" s="352" t="s">
        <v>522</v>
      </c>
      <c r="M153" s="352"/>
      <c r="N153" s="352"/>
      <c r="P153" s="352" t="s">
        <v>634</v>
      </c>
      <c r="Q153" s="352"/>
      <c r="R153" s="352"/>
      <c r="S153" s="352"/>
      <c r="T153" s="352"/>
      <c r="U153" s="406" t="s">
        <v>635</v>
      </c>
      <c r="V153" s="406"/>
      <c r="W153" s="410" t="s">
        <v>636</v>
      </c>
      <c r="X153" s="411"/>
      <c r="Y153" s="412"/>
      <c r="Z153" s="413" t="s">
        <v>637</v>
      </c>
      <c r="AA153" s="413"/>
      <c r="AB153" s="413"/>
      <c r="AC153" s="413" t="s">
        <v>638</v>
      </c>
      <c r="AD153" s="413"/>
      <c r="AE153" s="413"/>
      <c r="AF153" s="413"/>
      <c r="AG153" s="406" t="s">
        <v>522</v>
      </c>
      <c r="AH153" s="406"/>
      <c r="AI153" s="406"/>
    </row>
    <row r="154" spans="1:41" ht="26.25" customHeight="1" thickBot="1" x14ac:dyDescent="0.2">
      <c r="A154" s="352" t="s">
        <v>639</v>
      </c>
      <c r="B154" s="352"/>
      <c r="C154" s="223" t="s">
        <v>640</v>
      </c>
      <c r="D154" s="224" t="s">
        <v>66</v>
      </c>
      <c r="E154" s="407">
        <v>780</v>
      </c>
      <c r="F154" s="407"/>
      <c r="G154" s="407"/>
      <c r="H154" s="407">
        <v>60000</v>
      </c>
      <c r="I154" s="407"/>
      <c r="J154" s="407"/>
      <c r="K154" s="407"/>
      <c r="L154" s="406">
        <v>15</v>
      </c>
      <c r="M154" s="406"/>
      <c r="N154" s="406"/>
      <c r="P154" s="352" t="s">
        <v>77</v>
      </c>
      <c r="Q154" s="352"/>
      <c r="R154" s="352"/>
      <c r="S154" s="352"/>
      <c r="T154" s="353"/>
      <c r="U154" s="349"/>
      <c r="V154" s="349"/>
      <c r="W154" s="350"/>
      <c r="X154" s="350"/>
      <c r="Y154" s="350"/>
      <c r="Z154" s="351"/>
      <c r="AA154" s="351"/>
      <c r="AB154" s="351"/>
      <c r="AC154" s="351"/>
      <c r="AD154" s="351"/>
      <c r="AE154" s="351"/>
      <c r="AF154" s="351"/>
      <c r="AG154" s="349"/>
      <c r="AH154" s="349"/>
      <c r="AI154" s="349"/>
      <c r="AK154" s="153">
        <f>IF(AND($J$20&lt;&gt;"市郡外",U154="○",OR(W154="",Z154="",AC154="",AG154="")),0,IF(AND($J$20="市外",U154="○",OR(U154="",Z154="",AG154="")),0,1))</f>
        <v>1</v>
      </c>
      <c r="AL154" s="343"/>
      <c r="AM154" s="346" t="str">
        <f>IF($J$20="","",IF(AND($J$20&lt;&gt;"市郡外",U154="○",AK154=0),P154&amp;":　許可区分,総合評定値,完成工事高,技術者数に空白有。空白をなくしてください。",IF(AND($J$20="市郡外",U154="○",AJ154=0),P154&amp;":　許可区分,総合評定値,技術者数に空白有。入力してください","")))</f>
        <v/>
      </c>
      <c r="AN154" s="327"/>
      <c r="AO154" s="327">
        <f t="shared" ref="AO154:AO168" si="0">IF(W154="○",0,1)</f>
        <v>1</v>
      </c>
    </row>
    <row r="155" spans="1:41" ht="26.25" customHeight="1" thickBot="1" x14ac:dyDescent="0.2">
      <c r="A155" s="352" t="s">
        <v>70</v>
      </c>
      <c r="B155" s="353"/>
      <c r="C155" s="238"/>
      <c r="D155" s="239"/>
      <c r="E155" s="351"/>
      <c r="F155" s="351"/>
      <c r="G155" s="351"/>
      <c r="H155" s="351"/>
      <c r="I155" s="351"/>
      <c r="J155" s="351"/>
      <c r="K155" s="351"/>
      <c r="L155" s="349"/>
      <c r="M155" s="349"/>
      <c r="N155" s="349"/>
      <c r="O155" s="153">
        <f>IF(AND($J$20&lt;&gt;"市郡外",C155="○",OR(D155="",E155="",H155="",L155="")),0,IF(AND($J$20="市外",C155="○",OR(D155="",E155="",L155="")),0,1))</f>
        <v>1</v>
      </c>
      <c r="P155" s="352" t="s">
        <v>641</v>
      </c>
      <c r="Q155" s="352"/>
      <c r="R155" s="352"/>
      <c r="S155" s="352"/>
      <c r="T155" s="353"/>
      <c r="U155" s="349"/>
      <c r="V155" s="349"/>
      <c r="W155" s="350"/>
      <c r="X155" s="350"/>
      <c r="Y155" s="350"/>
      <c r="Z155" s="351"/>
      <c r="AA155" s="351"/>
      <c r="AB155" s="351"/>
      <c r="AC155" s="351"/>
      <c r="AD155" s="351"/>
      <c r="AE155" s="351"/>
      <c r="AF155" s="351"/>
      <c r="AG155" s="349"/>
      <c r="AH155" s="349"/>
      <c r="AI155" s="349"/>
      <c r="AK155" s="153">
        <f>IF(AND($J$20&lt;&gt;"市郡外",U155="○",OR(W155="",Z155="",AC155="",AG155="")),0,IF(AND($J$20="市外",U155="○",OR(U155="",Z155="",AG155="")),0,1))</f>
        <v>1</v>
      </c>
      <c r="AL155" s="345" t="str">
        <f>IF($J$20="","",IF(AND($J$20&lt;&gt;"市郡外",C155="○",O155=0),A155&amp;":　許可区分,総合評定値,完成工事高,技術者数に未入力有。未入力をなくしてください。",IF(AND($J$20="市郡外",C155="○",O155=0),A155&amp;":　許可区分,総合評定値,技術者数に未入力有。入力してください","")))</f>
        <v/>
      </c>
      <c r="AM155" s="346" t="str">
        <f t="shared" ref="AM155:AM168" si="1">IF($J$20="","",IF(AND($J$20&lt;&gt;"市郡外",U155="○",AK155=0),P155&amp;":　許可区分,総合評定値,完成工事高,技術者数に空白有。空白をなくしてください。",IF(AND($J$20="市郡外",U155="○",AK155=0),P155&amp;":　許可区分,総合評定値,技術者数に空白有。入力してください","")))</f>
        <v/>
      </c>
      <c r="AN155" s="327">
        <f>IF(E155="○",0,1)</f>
        <v>1</v>
      </c>
      <c r="AO155" s="327">
        <f>IF(W155="○",0,1)</f>
        <v>1</v>
      </c>
    </row>
    <row r="156" spans="1:41" ht="26.25" customHeight="1" thickBot="1" x14ac:dyDescent="0.2">
      <c r="A156" s="352" t="s">
        <v>71</v>
      </c>
      <c r="B156" s="353"/>
      <c r="C156" s="238"/>
      <c r="D156" s="239"/>
      <c r="E156" s="351"/>
      <c r="F156" s="351"/>
      <c r="G156" s="351"/>
      <c r="H156" s="351"/>
      <c r="I156" s="351"/>
      <c r="J156" s="351"/>
      <c r="K156" s="351"/>
      <c r="L156" s="349"/>
      <c r="M156" s="349"/>
      <c r="N156" s="349"/>
      <c r="O156" s="153">
        <f t="shared" ref="O156:O168" si="2">IF(AND($J$20&lt;&gt;"市郡外",C156="○",OR(D156="",E156="",H156="",L156="")),0,IF(AND($J$20="市外",C156="○",OR(D156="",E156="",L156="")),0,1))</f>
        <v>1</v>
      </c>
      <c r="P156" s="352" t="s">
        <v>78</v>
      </c>
      <c r="Q156" s="352"/>
      <c r="R156" s="352"/>
      <c r="S156" s="352"/>
      <c r="T156" s="353"/>
      <c r="U156" s="349"/>
      <c r="V156" s="349"/>
      <c r="W156" s="350"/>
      <c r="X156" s="350"/>
      <c r="Y156" s="350"/>
      <c r="Z156" s="351"/>
      <c r="AA156" s="351"/>
      <c r="AB156" s="351"/>
      <c r="AC156" s="351"/>
      <c r="AD156" s="351"/>
      <c r="AE156" s="351"/>
      <c r="AF156" s="351"/>
      <c r="AG156" s="349"/>
      <c r="AH156" s="349"/>
      <c r="AI156" s="349"/>
      <c r="AK156" s="153">
        <f t="shared" ref="AK156:AK168" si="3">IF(AND($J$20&lt;&gt;"市郡外",U156="○",OR(W156="",Z156="",AC156="",AG156="")),0,IF(AND($J$20="市外",U156="○",OR(U156="",Z156="",AG156="")),0,1))</f>
        <v>1</v>
      </c>
      <c r="AL156" s="345" t="str">
        <f t="shared" ref="AL156:AL168" si="4">IF($J$20="","",IF(AND($J$20&lt;&gt;"市郡外",C156="○",O156=0),A156&amp;":　許可区分,総合評定値,完成工事高,技術者数に未入力有。未入力をなくしてください。",IF(AND($J$20="市郡外",C156="○",O156=0),A156&amp;":　許可区分,総合評定値,技術者数に未入力有。入力してください","")))</f>
        <v/>
      </c>
      <c r="AM156" s="346" t="str">
        <f t="shared" si="1"/>
        <v/>
      </c>
      <c r="AN156" s="327">
        <f t="shared" ref="AN156:AN168" si="5">IF(E156="○",0,1)</f>
        <v>1</v>
      </c>
      <c r="AO156" s="327">
        <f t="shared" si="0"/>
        <v>1</v>
      </c>
    </row>
    <row r="157" spans="1:41" ht="26.25" customHeight="1" thickBot="1" x14ac:dyDescent="0.2">
      <c r="A157" s="352" t="s">
        <v>72</v>
      </c>
      <c r="B157" s="353"/>
      <c r="C157" s="238"/>
      <c r="D157" s="239"/>
      <c r="E157" s="351"/>
      <c r="F157" s="351"/>
      <c r="G157" s="351"/>
      <c r="H157" s="351"/>
      <c r="I157" s="351"/>
      <c r="J157" s="351"/>
      <c r="K157" s="351"/>
      <c r="L157" s="349"/>
      <c r="M157" s="349"/>
      <c r="N157" s="349"/>
      <c r="O157" s="153">
        <f t="shared" si="2"/>
        <v>1</v>
      </c>
      <c r="P157" s="352" t="s">
        <v>79</v>
      </c>
      <c r="Q157" s="352"/>
      <c r="R157" s="352"/>
      <c r="S157" s="352"/>
      <c r="T157" s="353"/>
      <c r="U157" s="349"/>
      <c r="V157" s="349"/>
      <c r="W157" s="350"/>
      <c r="X157" s="350"/>
      <c r="Y157" s="350"/>
      <c r="Z157" s="351"/>
      <c r="AA157" s="351"/>
      <c r="AB157" s="351"/>
      <c r="AC157" s="351"/>
      <c r="AD157" s="351"/>
      <c r="AE157" s="351"/>
      <c r="AF157" s="351"/>
      <c r="AG157" s="349"/>
      <c r="AH157" s="349"/>
      <c r="AI157" s="349"/>
      <c r="AK157" s="153">
        <f t="shared" si="3"/>
        <v>1</v>
      </c>
      <c r="AL157" s="345" t="str">
        <f t="shared" si="4"/>
        <v/>
      </c>
      <c r="AM157" s="346" t="str">
        <f t="shared" si="1"/>
        <v/>
      </c>
      <c r="AN157" s="327">
        <f t="shared" si="5"/>
        <v>1</v>
      </c>
      <c r="AO157" s="327">
        <f t="shared" si="0"/>
        <v>1</v>
      </c>
    </row>
    <row r="158" spans="1:41" ht="26.25" customHeight="1" thickBot="1" x14ac:dyDescent="0.2">
      <c r="A158" s="352" t="s">
        <v>73</v>
      </c>
      <c r="B158" s="353"/>
      <c r="C158" s="238"/>
      <c r="D158" s="239"/>
      <c r="E158" s="351"/>
      <c r="F158" s="351"/>
      <c r="G158" s="351"/>
      <c r="H158" s="351"/>
      <c r="I158" s="351"/>
      <c r="J158" s="351"/>
      <c r="K158" s="351"/>
      <c r="L158" s="349"/>
      <c r="M158" s="349"/>
      <c r="N158" s="349"/>
      <c r="O158" s="153">
        <f t="shared" si="2"/>
        <v>1</v>
      </c>
      <c r="P158" s="352" t="s">
        <v>642</v>
      </c>
      <c r="Q158" s="352"/>
      <c r="R158" s="352"/>
      <c r="S158" s="352"/>
      <c r="T158" s="353"/>
      <c r="U158" s="349"/>
      <c r="V158" s="349"/>
      <c r="W158" s="350"/>
      <c r="X158" s="350"/>
      <c r="Y158" s="350"/>
      <c r="Z158" s="351"/>
      <c r="AA158" s="351"/>
      <c r="AB158" s="351"/>
      <c r="AC158" s="351"/>
      <c r="AD158" s="351"/>
      <c r="AE158" s="351"/>
      <c r="AF158" s="351"/>
      <c r="AG158" s="349"/>
      <c r="AH158" s="349"/>
      <c r="AI158" s="349"/>
      <c r="AK158" s="153">
        <f t="shared" si="3"/>
        <v>1</v>
      </c>
      <c r="AL158" s="345" t="str">
        <f t="shared" si="4"/>
        <v/>
      </c>
      <c r="AM158" s="346" t="str">
        <f t="shared" si="1"/>
        <v/>
      </c>
      <c r="AN158" s="327">
        <f t="shared" si="5"/>
        <v>1</v>
      </c>
      <c r="AO158" s="327">
        <f t="shared" si="0"/>
        <v>1</v>
      </c>
    </row>
    <row r="159" spans="1:41" ht="26.25" customHeight="1" thickBot="1" x14ac:dyDescent="0.2">
      <c r="A159" s="352" t="s">
        <v>643</v>
      </c>
      <c r="B159" s="353"/>
      <c r="C159" s="238"/>
      <c r="D159" s="239"/>
      <c r="E159" s="351"/>
      <c r="F159" s="351"/>
      <c r="G159" s="351"/>
      <c r="H159" s="351"/>
      <c r="I159" s="351"/>
      <c r="J159" s="351"/>
      <c r="K159" s="351"/>
      <c r="L159" s="349"/>
      <c r="M159" s="349"/>
      <c r="N159" s="349"/>
      <c r="O159" s="153">
        <f t="shared" si="2"/>
        <v>1</v>
      </c>
      <c r="P159" s="352" t="s">
        <v>80</v>
      </c>
      <c r="Q159" s="352"/>
      <c r="R159" s="352"/>
      <c r="S159" s="352"/>
      <c r="T159" s="353"/>
      <c r="U159" s="349"/>
      <c r="V159" s="349"/>
      <c r="W159" s="350"/>
      <c r="X159" s="350"/>
      <c r="Y159" s="350"/>
      <c r="Z159" s="351"/>
      <c r="AA159" s="351"/>
      <c r="AB159" s="351"/>
      <c r="AC159" s="351"/>
      <c r="AD159" s="351"/>
      <c r="AE159" s="351"/>
      <c r="AF159" s="351"/>
      <c r="AG159" s="349"/>
      <c r="AH159" s="349"/>
      <c r="AI159" s="349"/>
      <c r="AK159" s="153">
        <f t="shared" si="3"/>
        <v>1</v>
      </c>
      <c r="AL159" s="345" t="str">
        <f t="shared" si="4"/>
        <v/>
      </c>
      <c r="AM159" s="346" t="str">
        <f t="shared" si="1"/>
        <v/>
      </c>
      <c r="AN159" s="327">
        <f t="shared" si="5"/>
        <v>1</v>
      </c>
      <c r="AO159" s="327">
        <f t="shared" si="0"/>
        <v>1</v>
      </c>
    </row>
    <row r="160" spans="1:41" ht="26.25" customHeight="1" thickBot="1" x14ac:dyDescent="0.2">
      <c r="A160" s="352" t="s">
        <v>18</v>
      </c>
      <c r="B160" s="353"/>
      <c r="C160" s="238"/>
      <c r="D160" s="239"/>
      <c r="E160" s="351"/>
      <c r="F160" s="351"/>
      <c r="G160" s="351"/>
      <c r="H160" s="351"/>
      <c r="I160" s="351"/>
      <c r="J160" s="351"/>
      <c r="K160" s="351"/>
      <c r="L160" s="349"/>
      <c r="M160" s="349"/>
      <c r="N160" s="349"/>
      <c r="O160" s="153">
        <f t="shared" si="2"/>
        <v>1</v>
      </c>
      <c r="P160" s="352" t="s">
        <v>81</v>
      </c>
      <c r="Q160" s="352"/>
      <c r="R160" s="352"/>
      <c r="S160" s="352"/>
      <c r="T160" s="353"/>
      <c r="U160" s="349"/>
      <c r="V160" s="349"/>
      <c r="W160" s="350"/>
      <c r="X160" s="350"/>
      <c r="Y160" s="350"/>
      <c r="Z160" s="351"/>
      <c r="AA160" s="351"/>
      <c r="AB160" s="351"/>
      <c r="AC160" s="351"/>
      <c r="AD160" s="351"/>
      <c r="AE160" s="351"/>
      <c r="AF160" s="351"/>
      <c r="AG160" s="349"/>
      <c r="AH160" s="349"/>
      <c r="AI160" s="349"/>
      <c r="AK160" s="153">
        <f t="shared" si="3"/>
        <v>1</v>
      </c>
      <c r="AL160" s="345" t="str">
        <f t="shared" si="4"/>
        <v/>
      </c>
      <c r="AM160" s="346" t="str">
        <f t="shared" si="1"/>
        <v/>
      </c>
      <c r="AN160" s="327">
        <f t="shared" si="5"/>
        <v>1</v>
      </c>
      <c r="AO160" s="327">
        <f t="shared" si="0"/>
        <v>1</v>
      </c>
    </row>
    <row r="161" spans="1:41" ht="26.25" customHeight="1" thickBot="1" x14ac:dyDescent="0.2">
      <c r="A161" s="352" t="s">
        <v>74</v>
      </c>
      <c r="B161" s="353"/>
      <c r="C161" s="238"/>
      <c r="D161" s="239"/>
      <c r="E161" s="351"/>
      <c r="F161" s="351"/>
      <c r="G161" s="351"/>
      <c r="H161" s="351"/>
      <c r="I161" s="351"/>
      <c r="J161" s="351"/>
      <c r="K161" s="351"/>
      <c r="L161" s="349"/>
      <c r="M161" s="349"/>
      <c r="N161" s="349"/>
      <c r="O161" s="153">
        <f t="shared" si="2"/>
        <v>1</v>
      </c>
      <c r="P161" s="352" t="s">
        <v>82</v>
      </c>
      <c r="Q161" s="352"/>
      <c r="R161" s="352"/>
      <c r="S161" s="352"/>
      <c r="T161" s="353"/>
      <c r="U161" s="349"/>
      <c r="V161" s="349"/>
      <c r="W161" s="350"/>
      <c r="X161" s="350"/>
      <c r="Y161" s="350"/>
      <c r="Z161" s="351"/>
      <c r="AA161" s="351"/>
      <c r="AB161" s="351"/>
      <c r="AC161" s="351"/>
      <c r="AD161" s="351"/>
      <c r="AE161" s="351"/>
      <c r="AF161" s="351"/>
      <c r="AG161" s="349"/>
      <c r="AH161" s="349"/>
      <c r="AI161" s="349"/>
      <c r="AK161" s="153">
        <f t="shared" si="3"/>
        <v>1</v>
      </c>
      <c r="AL161" s="345" t="str">
        <f t="shared" si="4"/>
        <v/>
      </c>
      <c r="AM161" s="346" t="str">
        <f t="shared" si="1"/>
        <v/>
      </c>
      <c r="AN161" s="327">
        <f t="shared" si="5"/>
        <v>1</v>
      </c>
      <c r="AO161" s="327">
        <f t="shared" si="0"/>
        <v>1</v>
      </c>
    </row>
    <row r="162" spans="1:41" ht="26.25" customHeight="1" thickBot="1" x14ac:dyDescent="0.2">
      <c r="A162" s="352" t="s">
        <v>65</v>
      </c>
      <c r="B162" s="353"/>
      <c r="C162" s="238"/>
      <c r="D162" s="239"/>
      <c r="E162" s="351"/>
      <c r="F162" s="351"/>
      <c r="G162" s="351"/>
      <c r="H162" s="351"/>
      <c r="I162" s="351"/>
      <c r="J162" s="351"/>
      <c r="K162" s="351"/>
      <c r="L162" s="349"/>
      <c r="M162" s="349"/>
      <c r="N162" s="349"/>
      <c r="O162" s="153">
        <f t="shared" si="2"/>
        <v>1</v>
      </c>
      <c r="P162" s="352" t="s">
        <v>83</v>
      </c>
      <c r="Q162" s="352"/>
      <c r="R162" s="352"/>
      <c r="S162" s="352"/>
      <c r="T162" s="353"/>
      <c r="U162" s="349"/>
      <c r="V162" s="349"/>
      <c r="W162" s="350"/>
      <c r="X162" s="350"/>
      <c r="Y162" s="350"/>
      <c r="Z162" s="351"/>
      <c r="AA162" s="351"/>
      <c r="AB162" s="351"/>
      <c r="AC162" s="351"/>
      <c r="AD162" s="351"/>
      <c r="AE162" s="351"/>
      <c r="AF162" s="351"/>
      <c r="AG162" s="349"/>
      <c r="AH162" s="349"/>
      <c r="AI162" s="349"/>
      <c r="AK162" s="153">
        <f t="shared" si="3"/>
        <v>1</v>
      </c>
      <c r="AL162" s="345" t="str">
        <f t="shared" si="4"/>
        <v/>
      </c>
      <c r="AM162" s="346" t="str">
        <f t="shared" si="1"/>
        <v/>
      </c>
      <c r="AN162" s="327">
        <f t="shared" si="5"/>
        <v>1</v>
      </c>
      <c r="AO162" s="327">
        <f t="shared" si="0"/>
        <v>1</v>
      </c>
    </row>
    <row r="163" spans="1:41" ht="26.25" customHeight="1" thickBot="1" x14ac:dyDescent="0.2">
      <c r="A163" s="352" t="s">
        <v>21</v>
      </c>
      <c r="B163" s="353"/>
      <c r="C163" s="238"/>
      <c r="D163" s="239"/>
      <c r="E163" s="351"/>
      <c r="F163" s="351"/>
      <c r="G163" s="351"/>
      <c r="H163" s="351"/>
      <c r="I163" s="351"/>
      <c r="J163" s="351"/>
      <c r="K163" s="351"/>
      <c r="L163" s="349"/>
      <c r="M163" s="349"/>
      <c r="N163" s="349"/>
      <c r="O163" s="153">
        <f t="shared" si="2"/>
        <v>1</v>
      </c>
      <c r="P163" s="352" t="s">
        <v>644</v>
      </c>
      <c r="Q163" s="352"/>
      <c r="R163" s="352"/>
      <c r="S163" s="352"/>
      <c r="T163" s="353"/>
      <c r="U163" s="349"/>
      <c r="V163" s="349"/>
      <c r="W163" s="350"/>
      <c r="X163" s="350"/>
      <c r="Y163" s="350"/>
      <c r="Z163" s="351"/>
      <c r="AA163" s="351"/>
      <c r="AB163" s="351"/>
      <c r="AC163" s="351"/>
      <c r="AD163" s="351"/>
      <c r="AE163" s="351"/>
      <c r="AF163" s="351"/>
      <c r="AG163" s="349"/>
      <c r="AH163" s="349"/>
      <c r="AI163" s="349"/>
      <c r="AK163" s="153">
        <f t="shared" si="3"/>
        <v>1</v>
      </c>
      <c r="AL163" s="345" t="str">
        <f t="shared" si="4"/>
        <v/>
      </c>
      <c r="AM163" s="346" t="str">
        <f t="shared" si="1"/>
        <v/>
      </c>
      <c r="AN163" s="327">
        <f t="shared" si="5"/>
        <v>1</v>
      </c>
      <c r="AO163" s="327">
        <f t="shared" si="0"/>
        <v>1</v>
      </c>
    </row>
    <row r="164" spans="1:41" ht="26.25" customHeight="1" thickBot="1" x14ac:dyDescent="0.2">
      <c r="A164" s="352" t="s">
        <v>645</v>
      </c>
      <c r="B164" s="353"/>
      <c r="C164" s="238"/>
      <c r="D164" s="239"/>
      <c r="E164" s="351"/>
      <c r="F164" s="351"/>
      <c r="G164" s="351"/>
      <c r="H164" s="351"/>
      <c r="I164" s="351"/>
      <c r="J164" s="351"/>
      <c r="K164" s="351"/>
      <c r="L164" s="349"/>
      <c r="M164" s="349"/>
      <c r="N164" s="349"/>
      <c r="O164" s="153">
        <f t="shared" si="2"/>
        <v>1</v>
      </c>
      <c r="P164" s="352" t="s">
        <v>84</v>
      </c>
      <c r="Q164" s="352"/>
      <c r="R164" s="352"/>
      <c r="S164" s="352"/>
      <c r="T164" s="353"/>
      <c r="U164" s="349"/>
      <c r="V164" s="349"/>
      <c r="W164" s="350"/>
      <c r="X164" s="350"/>
      <c r="Y164" s="350"/>
      <c r="Z164" s="351"/>
      <c r="AA164" s="351"/>
      <c r="AB164" s="351"/>
      <c r="AC164" s="351"/>
      <c r="AD164" s="351"/>
      <c r="AE164" s="351"/>
      <c r="AF164" s="351"/>
      <c r="AG164" s="349"/>
      <c r="AH164" s="349"/>
      <c r="AI164" s="349"/>
      <c r="AK164" s="153">
        <f t="shared" si="3"/>
        <v>1</v>
      </c>
      <c r="AL164" s="345" t="str">
        <f t="shared" si="4"/>
        <v/>
      </c>
      <c r="AM164" s="346" t="str">
        <f t="shared" si="1"/>
        <v/>
      </c>
      <c r="AN164" s="327">
        <f t="shared" si="5"/>
        <v>1</v>
      </c>
      <c r="AO164" s="327">
        <f t="shared" si="0"/>
        <v>1</v>
      </c>
    </row>
    <row r="165" spans="1:41" ht="26.25" customHeight="1" thickBot="1" x14ac:dyDescent="0.2">
      <c r="A165" s="352" t="s">
        <v>646</v>
      </c>
      <c r="B165" s="353"/>
      <c r="C165" s="238"/>
      <c r="D165" s="239"/>
      <c r="E165" s="351"/>
      <c r="F165" s="351"/>
      <c r="G165" s="351"/>
      <c r="H165" s="351"/>
      <c r="I165" s="351"/>
      <c r="J165" s="351"/>
      <c r="K165" s="351"/>
      <c r="L165" s="349"/>
      <c r="M165" s="349"/>
      <c r="N165" s="349"/>
      <c r="O165" s="153">
        <f t="shared" si="2"/>
        <v>1</v>
      </c>
      <c r="P165" s="352" t="s">
        <v>85</v>
      </c>
      <c r="Q165" s="352"/>
      <c r="R165" s="352"/>
      <c r="S165" s="352"/>
      <c r="T165" s="353"/>
      <c r="U165" s="349"/>
      <c r="V165" s="349"/>
      <c r="W165" s="350"/>
      <c r="X165" s="350"/>
      <c r="Y165" s="350"/>
      <c r="Z165" s="351"/>
      <c r="AA165" s="351"/>
      <c r="AB165" s="351"/>
      <c r="AC165" s="351"/>
      <c r="AD165" s="351"/>
      <c r="AE165" s="351"/>
      <c r="AF165" s="351"/>
      <c r="AG165" s="349"/>
      <c r="AH165" s="349"/>
      <c r="AI165" s="349"/>
      <c r="AK165" s="153">
        <f t="shared" si="3"/>
        <v>1</v>
      </c>
      <c r="AL165" s="345" t="str">
        <f t="shared" si="4"/>
        <v/>
      </c>
      <c r="AM165" s="346" t="str">
        <f t="shared" si="1"/>
        <v/>
      </c>
      <c r="AN165" s="327">
        <f t="shared" si="5"/>
        <v>1</v>
      </c>
      <c r="AO165" s="327">
        <f t="shared" si="0"/>
        <v>1</v>
      </c>
    </row>
    <row r="166" spans="1:41" ht="26.25" customHeight="1" thickBot="1" x14ac:dyDescent="0.2">
      <c r="A166" s="352" t="s">
        <v>75</v>
      </c>
      <c r="B166" s="353"/>
      <c r="C166" s="238"/>
      <c r="D166" s="239"/>
      <c r="E166" s="351"/>
      <c r="F166" s="351"/>
      <c r="G166" s="351"/>
      <c r="H166" s="351"/>
      <c r="I166" s="351"/>
      <c r="J166" s="351"/>
      <c r="K166" s="351"/>
      <c r="L166" s="349"/>
      <c r="M166" s="349"/>
      <c r="N166" s="349"/>
      <c r="O166" s="153">
        <f t="shared" si="2"/>
        <v>1</v>
      </c>
      <c r="P166" s="352" t="s">
        <v>86</v>
      </c>
      <c r="Q166" s="352"/>
      <c r="R166" s="352"/>
      <c r="S166" s="352"/>
      <c r="T166" s="353"/>
      <c r="U166" s="349"/>
      <c r="V166" s="349"/>
      <c r="W166" s="350"/>
      <c r="X166" s="350"/>
      <c r="Y166" s="350"/>
      <c r="Z166" s="351"/>
      <c r="AA166" s="351"/>
      <c r="AB166" s="351"/>
      <c r="AC166" s="351"/>
      <c r="AD166" s="351"/>
      <c r="AE166" s="351"/>
      <c r="AF166" s="351"/>
      <c r="AG166" s="349"/>
      <c r="AH166" s="349"/>
      <c r="AI166" s="349"/>
      <c r="AK166" s="153">
        <f t="shared" si="3"/>
        <v>1</v>
      </c>
      <c r="AL166" s="345" t="str">
        <f t="shared" si="4"/>
        <v/>
      </c>
      <c r="AM166" s="346" t="str">
        <f t="shared" si="1"/>
        <v/>
      </c>
      <c r="AN166" s="327">
        <f t="shared" si="5"/>
        <v>1</v>
      </c>
      <c r="AO166" s="327">
        <f t="shared" si="0"/>
        <v>1</v>
      </c>
    </row>
    <row r="167" spans="1:41" ht="26.25" customHeight="1" thickBot="1" x14ac:dyDescent="0.2">
      <c r="A167" s="352" t="s">
        <v>76</v>
      </c>
      <c r="B167" s="353"/>
      <c r="C167" s="238"/>
      <c r="D167" s="239"/>
      <c r="E167" s="351"/>
      <c r="F167" s="351"/>
      <c r="G167" s="351"/>
      <c r="H167" s="351"/>
      <c r="I167" s="351"/>
      <c r="J167" s="351"/>
      <c r="K167" s="351"/>
      <c r="L167" s="349"/>
      <c r="M167" s="349"/>
      <c r="N167" s="349"/>
      <c r="O167" s="153">
        <f t="shared" si="2"/>
        <v>1</v>
      </c>
      <c r="P167" s="352" t="s">
        <v>87</v>
      </c>
      <c r="Q167" s="352"/>
      <c r="R167" s="352"/>
      <c r="S167" s="352"/>
      <c r="T167" s="353"/>
      <c r="U167" s="349"/>
      <c r="V167" s="349"/>
      <c r="W167" s="350"/>
      <c r="X167" s="350"/>
      <c r="Y167" s="350"/>
      <c r="Z167" s="351"/>
      <c r="AA167" s="351"/>
      <c r="AB167" s="351"/>
      <c r="AC167" s="351"/>
      <c r="AD167" s="351"/>
      <c r="AE167" s="351"/>
      <c r="AF167" s="351"/>
      <c r="AG167" s="349"/>
      <c r="AH167" s="349"/>
      <c r="AI167" s="349"/>
      <c r="AK167" s="153">
        <f t="shared" si="3"/>
        <v>1</v>
      </c>
      <c r="AL167" s="345" t="str">
        <f t="shared" si="4"/>
        <v/>
      </c>
      <c r="AM167" s="346" t="str">
        <f t="shared" si="1"/>
        <v/>
      </c>
      <c r="AN167" s="327">
        <f t="shared" si="5"/>
        <v>1</v>
      </c>
      <c r="AO167" s="327">
        <f t="shared" si="0"/>
        <v>1</v>
      </c>
    </row>
    <row r="168" spans="1:41" ht="26.25" customHeight="1" thickBot="1" x14ac:dyDescent="0.2">
      <c r="A168" s="352" t="s">
        <v>648</v>
      </c>
      <c r="B168" s="353"/>
      <c r="C168" s="238"/>
      <c r="D168" s="239"/>
      <c r="E168" s="351"/>
      <c r="F168" s="351"/>
      <c r="G168" s="351"/>
      <c r="H168" s="351"/>
      <c r="I168" s="351"/>
      <c r="J168" s="351"/>
      <c r="K168" s="351"/>
      <c r="L168" s="349"/>
      <c r="M168" s="349"/>
      <c r="N168" s="349"/>
      <c r="O168" s="153">
        <f t="shared" si="2"/>
        <v>1</v>
      </c>
      <c r="P168" s="352" t="s">
        <v>716</v>
      </c>
      <c r="Q168" s="352"/>
      <c r="R168" s="352"/>
      <c r="S168" s="352"/>
      <c r="T168" s="353"/>
      <c r="U168" s="349"/>
      <c r="V168" s="349"/>
      <c r="W168" s="350"/>
      <c r="X168" s="350"/>
      <c r="Y168" s="350"/>
      <c r="Z168" s="351"/>
      <c r="AA168" s="351"/>
      <c r="AB168" s="351"/>
      <c r="AC168" s="351"/>
      <c r="AD168" s="351"/>
      <c r="AE168" s="351"/>
      <c r="AF168" s="351"/>
      <c r="AG168" s="349"/>
      <c r="AH168" s="349"/>
      <c r="AI168" s="349"/>
      <c r="AK168" s="153">
        <f t="shared" si="3"/>
        <v>1</v>
      </c>
      <c r="AL168" s="345" t="str">
        <f t="shared" si="4"/>
        <v/>
      </c>
      <c r="AM168" s="346" t="str">
        <f t="shared" si="1"/>
        <v/>
      </c>
      <c r="AN168" s="327">
        <f t="shared" si="5"/>
        <v>1</v>
      </c>
      <c r="AO168" s="327">
        <f t="shared" si="0"/>
        <v>1</v>
      </c>
    </row>
  </sheetData>
  <mergeCells count="432">
    <mergeCell ref="B9:I9"/>
    <mergeCell ref="J9:AB11"/>
    <mergeCell ref="B10:I10"/>
    <mergeCell ref="B11:I11"/>
    <mergeCell ref="C136:D137"/>
    <mergeCell ref="B134:B137"/>
    <mergeCell ref="A113:A137"/>
    <mergeCell ref="N137:AE137"/>
    <mergeCell ref="B12:I12"/>
    <mergeCell ref="J12:AB12"/>
    <mergeCell ref="B13:D13"/>
    <mergeCell ref="A16:B17"/>
    <mergeCell ref="C16:D16"/>
    <mergeCell ref="C17:D17"/>
    <mergeCell ref="E17:F17"/>
    <mergeCell ref="G17:H17"/>
    <mergeCell ref="J17:K17"/>
    <mergeCell ref="M17:N17"/>
    <mergeCell ref="A19:B20"/>
    <mergeCell ref="C19:D19"/>
    <mergeCell ref="E19:AE19"/>
    <mergeCell ref="C20:D20"/>
    <mergeCell ref="E20:I20"/>
    <mergeCell ref="J20:N20"/>
    <mergeCell ref="A1:AE1"/>
    <mergeCell ref="A2:AE2"/>
    <mergeCell ref="A3:AE3"/>
    <mergeCell ref="A4:AE4"/>
    <mergeCell ref="B6:I6"/>
    <mergeCell ref="J6:AB6"/>
    <mergeCell ref="B7:I7"/>
    <mergeCell ref="J7:AB8"/>
    <mergeCell ref="B8:I8"/>
    <mergeCell ref="P20:T20"/>
    <mergeCell ref="U20:Y20"/>
    <mergeCell ref="A22:B23"/>
    <mergeCell ref="C22:D22"/>
    <mergeCell ref="E22:AE22"/>
    <mergeCell ref="C23:D23"/>
    <mergeCell ref="E23:I23"/>
    <mergeCell ref="A25:B26"/>
    <mergeCell ref="C25:D25"/>
    <mergeCell ref="E25:AE25"/>
    <mergeCell ref="C26:D26"/>
    <mergeCell ref="E26:L26"/>
    <mergeCell ref="A31:B32"/>
    <mergeCell ref="C31:D31"/>
    <mergeCell ref="E31:AE31"/>
    <mergeCell ref="C32:D32"/>
    <mergeCell ref="E32:F32"/>
    <mergeCell ref="G32:H32"/>
    <mergeCell ref="J32:K32"/>
    <mergeCell ref="M32:N32"/>
    <mergeCell ref="A36:A42"/>
    <mergeCell ref="B36:B38"/>
    <mergeCell ref="C36:D36"/>
    <mergeCell ref="E36:AE36"/>
    <mergeCell ref="C37:D37"/>
    <mergeCell ref="C38:D38"/>
    <mergeCell ref="E38:AE38"/>
    <mergeCell ref="B40:B42"/>
    <mergeCell ref="C40:D40"/>
    <mergeCell ref="E40:AE40"/>
    <mergeCell ref="C41:D41"/>
    <mergeCell ref="C42:D42"/>
    <mergeCell ref="E42:AE42"/>
    <mergeCell ref="A44:A51"/>
    <mergeCell ref="B44:B45"/>
    <mergeCell ref="C44:D44"/>
    <mergeCell ref="E44:AE44"/>
    <mergeCell ref="C45:D45"/>
    <mergeCell ref="E45:AE45"/>
    <mergeCell ref="C47:D47"/>
    <mergeCell ref="C50:D50"/>
    <mergeCell ref="C51:D51"/>
    <mergeCell ref="C49:D49"/>
    <mergeCell ref="C48:D48"/>
    <mergeCell ref="B47:B48"/>
    <mergeCell ref="K48:W48"/>
    <mergeCell ref="X48:AE48"/>
    <mergeCell ref="E49:P49"/>
    <mergeCell ref="E50:P50"/>
    <mergeCell ref="E51:F51"/>
    <mergeCell ref="G51:H51"/>
    <mergeCell ref="J51:K51"/>
    <mergeCell ref="M51:N51"/>
    <mergeCell ref="G48:I48"/>
    <mergeCell ref="E47:L47"/>
    <mergeCell ref="M47:AE47"/>
    <mergeCell ref="B60:B62"/>
    <mergeCell ref="C60:D60"/>
    <mergeCell ref="E60:AE60"/>
    <mergeCell ref="C61:D61"/>
    <mergeCell ref="C62:D62"/>
    <mergeCell ref="E62:AE62"/>
    <mergeCell ref="E68:Q68"/>
    <mergeCell ref="A53:A62"/>
    <mergeCell ref="B53:B54"/>
    <mergeCell ref="C53:D53"/>
    <mergeCell ref="E53:G53"/>
    <mergeCell ref="I53:L53"/>
    <mergeCell ref="C54:D54"/>
    <mergeCell ref="E54:G54"/>
    <mergeCell ref="I54:L54"/>
    <mergeCell ref="B56:B58"/>
    <mergeCell ref="C56:D56"/>
    <mergeCell ref="C57:D57"/>
    <mergeCell ref="E57:J57"/>
    <mergeCell ref="C58:D58"/>
    <mergeCell ref="E58:J58"/>
    <mergeCell ref="A64:A68"/>
    <mergeCell ref="B64:B65"/>
    <mergeCell ref="C64:D64"/>
    <mergeCell ref="C71:D71"/>
    <mergeCell ref="E71:L71"/>
    <mergeCell ref="M71:N71"/>
    <mergeCell ref="C72:D72"/>
    <mergeCell ref="E72:L72"/>
    <mergeCell ref="M72:N72"/>
    <mergeCell ref="B74:B76"/>
    <mergeCell ref="C74:D74"/>
    <mergeCell ref="E74:AE74"/>
    <mergeCell ref="C75:D75"/>
    <mergeCell ref="E75:L75"/>
    <mergeCell ref="C76:D76"/>
    <mergeCell ref="E76:L76"/>
    <mergeCell ref="B70:B72"/>
    <mergeCell ref="E64:AE64"/>
    <mergeCell ref="C65:D65"/>
    <mergeCell ref="C66:D66"/>
    <mergeCell ref="E66:L66"/>
    <mergeCell ref="C67:D67"/>
    <mergeCell ref="R68:AE68"/>
    <mergeCell ref="E67:L67"/>
    <mergeCell ref="C68:D68"/>
    <mergeCell ref="A79:A85"/>
    <mergeCell ref="B79:B81"/>
    <mergeCell ref="C79:D79"/>
    <mergeCell ref="E79:AE79"/>
    <mergeCell ref="C80:D80"/>
    <mergeCell ref="C81:D81"/>
    <mergeCell ref="E81:AE81"/>
    <mergeCell ref="B83:B85"/>
    <mergeCell ref="C83:D83"/>
    <mergeCell ref="E83:AE83"/>
    <mergeCell ref="C84:D84"/>
    <mergeCell ref="C85:D85"/>
    <mergeCell ref="E85:AE85"/>
    <mergeCell ref="E70:AE70"/>
    <mergeCell ref="C70:D70"/>
    <mergeCell ref="A70:A76"/>
    <mergeCell ref="A87:A93"/>
    <mergeCell ref="B87:B89"/>
    <mergeCell ref="C87:D87"/>
    <mergeCell ref="E87:AE87"/>
    <mergeCell ref="C88:D88"/>
    <mergeCell ref="C89:D89"/>
    <mergeCell ref="E89:AE89"/>
    <mergeCell ref="B91:B93"/>
    <mergeCell ref="C91:D91"/>
    <mergeCell ref="C92:D92"/>
    <mergeCell ref="C93:D93"/>
    <mergeCell ref="E93:AE93"/>
    <mergeCell ref="A95:A105"/>
    <mergeCell ref="B95:B97"/>
    <mergeCell ref="C95:D95"/>
    <mergeCell ref="C96:D96"/>
    <mergeCell ref="E96:G96"/>
    <mergeCell ref="I96:L96"/>
    <mergeCell ref="C97:D97"/>
    <mergeCell ref="E97:G97"/>
    <mergeCell ref="I97:L97"/>
    <mergeCell ref="B99:B101"/>
    <mergeCell ref="C99:D99"/>
    <mergeCell ref="C100:D100"/>
    <mergeCell ref="E100:J100"/>
    <mergeCell ref="C101:D101"/>
    <mergeCell ref="E101:J101"/>
    <mergeCell ref="B103:B105"/>
    <mergeCell ref="C103:D103"/>
    <mergeCell ref="E103:AE103"/>
    <mergeCell ref="C104:D104"/>
    <mergeCell ref="C105:D105"/>
    <mergeCell ref="E105:AE105"/>
    <mergeCell ref="C114:D114"/>
    <mergeCell ref="E114:H114"/>
    <mergeCell ref="C115:D115"/>
    <mergeCell ref="E115:H115"/>
    <mergeCell ref="A107:A110"/>
    <mergeCell ref="B107:B108"/>
    <mergeCell ref="C107:D107"/>
    <mergeCell ref="E107:AE107"/>
    <mergeCell ref="C108:D108"/>
    <mergeCell ref="E108:L108"/>
    <mergeCell ref="C109:D109"/>
    <mergeCell ref="E109:L109"/>
    <mergeCell ref="C110:D110"/>
    <mergeCell ref="E110:L110"/>
    <mergeCell ref="B118:B120"/>
    <mergeCell ref="C118:D118"/>
    <mergeCell ref="E118:AE118"/>
    <mergeCell ref="C119:D119"/>
    <mergeCell ref="E119:L119"/>
    <mergeCell ref="M119:R119"/>
    <mergeCell ref="C120:D120"/>
    <mergeCell ref="E120:L120"/>
    <mergeCell ref="M120:R120"/>
    <mergeCell ref="C123:D123"/>
    <mergeCell ref="E123:M123"/>
    <mergeCell ref="C124:D124"/>
    <mergeCell ref="E124:M124"/>
    <mergeCell ref="B126:B128"/>
    <mergeCell ref="C126:D126"/>
    <mergeCell ref="E126:AE126"/>
    <mergeCell ref="C127:D127"/>
    <mergeCell ref="E127:M127"/>
    <mergeCell ref="C128:D128"/>
    <mergeCell ref="E128:M128"/>
    <mergeCell ref="AG153:AI153"/>
    <mergeCell ref="A154:B154"/>
    <mergeCell ref="E154:G154"/>
    <mergeCell ref="H154:K154"/>
    <mergeCell ref="L154:N154"/>
    <mergeCell ref="P154:T154"/>
    <mergeCell ref="U154:V154"/>
    <mergeCell ref="B148:AE148"/>
    <mergeCell ref="B149:AE149"/>
    <mergeCell ref="B150:AE150"/>
    <mergeCell ref="A153:B153"/>
    <mergeCell ref="U153:V153"/>
    <mergeCell ref="W153:Y153"/>
    <mergeCell ref="W154:Y154"/>
    <mergeCell ref="Z154:AB154"/>
    <mergeCell ref="AC154:AF154"/>
    <mergeCell ref="AG154:AI154"/>
    <mergeCell ref="Z153:AB153"/>
    <mergeCell ref="AC153:AF153"/>
    <mergeCell ref="E153:G153"/>
    <mergeCell ref="H153:K153"/>
    <mergeCell ref="L153:N153"/>
    <mergeCell ref="P153:T153"/>
    <mergeCell ref="AG155:AI155"/>
    <mergeCell ref="A156:B156"/>
    <mergeCell ref="E156:G156"/>
    <mergeCell ref="H156:K156"/>
    <mergeCell ref="L156:N156"/>
    <mergeCell ref="P156:T156"/>
    <mergeCell ref="U156:V156"/>
    <mergeCell ref="W156:Y156"/>
    <mergeCell ref="Z156:AB156"/>
    <mergeCell ref="AC156:AF156"/>
    <mergeCell ref="AG156:AI156"/>
    <mergeCell ref="A155:B155"/>
    <mergeCell ref="E155:G155"/>
    <mergeCell ref="H155:K155"/>
    <mergeCell ref="L155:N155"/>
    <mergeCell ref="P155:T155"/>
    <mergeCell ref="U155:V155"/>
    <mergeCell ref="W155:Y155"/>
    <mergeCell ref="Z155:AB155"/>
    <mergeCell ref="AC155:AF155"/>
    <mergeCell ref="AG157:AI157"/>
    <mergeCell ref="A158:B158"/>
    <mergeCell ref="E158:G158"/>
    <mergeCell ref="H158:K158"/>
    <mergeCell ref="L158:N158"/>
    <mergeCell ref="P158:T158"/>
    <mergeCell ref="U158:V158"/>
    <mergeCell ref="W158:Y158"/>
    <mergeCell ref="Z158:AB158"/>
    <mergeCell ref="AC158:AF158"/>
    <mergeCell ref="AG158:AI158"/>
    <mergeCell ref="A157:B157"/>
    <mergeCell ref="E157:G157"/>
    <mergeCell ref="H157:K157"/>
    <mergeCell ref="L157:N157"/>
    <mergeCell ref="P157:T157"/>
    <mergeCell ref="U157:V157"/>
    <mergeCell ref="W157:Y157"/>
    <mergeCell ref="Z157:AB157"/>
    <mergeCell ref="AC157:AF157"/>
    <mergeCell ref="AG159:AI159"/>
    <mergeCell ref="A160:B160"/>
    <mergeCell ref="E160:G160"/>
    <mergeCell ref="H160:K160"/>
    <mergeCell ref="L160:N160"/>
    <mergeCell ref="P160:T160"/>
    <mergeCell ref="U160:V160"/>
    <mergeCell ref="W160:Y160"/>
    <mergeCell ref="Z160:AB160"/>
    <mergeCell ref="AC160:AF160"/>
    <mergeCell ref="AG160:AI160"/>
    <mergeCell ref="A159:B159"/>
    <mergeCell ref="E159:G159"/>
    <mergeCell ref="H159:K159"/>
    <mergeCell ref="L159:N159"/>
    <mergeCell ref="P159:T159"/>
    <mergeCell ref="U159:V159"/>
    <mergeCell ref="W159:Y159"/>
    <mergeCell ref="Z159:AB159"/>
    <mergeCell ref="AC159:AF159"/>
    <mergeCell ref="AG161:AI161"/>
    <mergeCell ref="A162:B162"/>
    <mergeCell ref="E162:G162"/>
    <mergeCell ref="H162:K162"/>
    <mergeCell ref="L162:N162"/>
    <mergeCell ref="P162:T162"/>
    <mergeCell ref="U162:V162"/>
    <mergeCell ref="W162:Y162"/>
    <mergeCell ref="Z162:AB162"/>
    <mergeCell ref="AC162:AF162"/>
    <mergeCell ref="AG162:AI162"/>
    <mergeCell ref="A161:B161"/>
    <mergeCell ref="E161:G161"/>
    <mergeCell ref="H161:K161"/>
    <mergeCell ref="L161:N161"/>
    <mergeCell ref="P161:T161"/>
    <mergeCell ref="U161:V161"/>
    <mergeCell ref="W161:Y161"/>
    <mergeCell ref="Z161:AB161"/>
    <mergeCell ref="AC161:AF161"/>
    <mergeCell ref="AG163:AI163"/>
    <mergeCell ref="A164:B164"/>
    <mergeCell ref="E164:G164"/>
    <mergeCell ref="H164:K164"/>
    <mergeCell ref="L164:N164"/>
    <mergeCell ref="P164:T164"/>
    <mergeCell ref="U164:V164"/>
    <mergeCell ref="W164:Y164"/>
    <mergeCell ref="Z164:AB164"/>
    <mergeCell ref="AC164:AF164"/>
    <mergeCell ref="AG164:AI164"/>
    <mergeCell ref="A163:B163"/>
    <mergeCell ref="E163:G163"/>
    <mergeCell ref="H163:K163"/>
    <mergeCell ref="L163:N163"/>
    <mergeCell ref="P163:T163"/>
    <mergeCell ref="U163:V163"/>
    <mergeCell ref="W163:Y163"/>
    <mergeCell ref="Z163:AB163"/>
    <mergeCell ref="AC163:AF163"/>
    <mergeCell ref="A141:D141"/>
    <mergeCell ref="B142:AE142"/>
    <mergeCell ref="B143:AE143"/>
    <mergeCell ref="B145:AE145"/>
    <mergeCell ref="B146:AE146"/>
    <mergeCell ref="B147:AE147"/>
    <mergeCell ref="L166:N166"/>
    <mergeCell ref="P166:T166"/>
    <mergeCell ref="U166:V166"/>
    <mergeCell ref="A165:B165"/>
    <mergeCell ref="E165:G165"/>
    <mergeCell ref="H165:K165"/>
    <mergeCell ref="L165:N165"/>
    <mergeCell ref="P165:T165"/>
    <mergeCell ref="U165:V165"/>
    <mergeCell ref="W165:Y165"/>
    <mergeCell ref="Z165:AB165"/>
    <mergeCell ref="AC165:AF165"/>
    <mergeCell ref="E166:G166"/>
    <mergeCell ref="B144:AE144"/>
    <mergeCell ref="E137:H137"/>
    <mergeCell ref="I137:M137"/>
    <mergeCell ref="N135:Q135"/>
    <mergeCell ref="R135:V135"/>
    <mergeCell ref="E48:F48"/>
    <mergeCell ref="P167:T167"/>
    <mergeCell ref="U167:V167"/>
    <mergeCell ref="W167:Y167"/>
    <mergeCell ref="Z167:AB167"/>
    <mergeCell ref="W135:Z135"/>
    <mergeCell ref="AA135:AE135"/>
    <mergeCell ref="E136:H136"/>
    <mergeCell ref="I136:M136"/>
    <mergeCell ref="N136:Q136"/>
    <mergeCell ref="E130:AE130"/>
    <mergeCell ref="E131:I131"/>
    <mergeCell ref="J131:Q131"/>
    <mergeCell ref="R131:V131"/>
    <mergeCell ref="W131:AD131"/>
    <mergeCell ref="E132:I132"/>
    <mergeCell ref="J132:Q132"/>
    <mergeCell ref="R132:V132"/>
    <mergeCell ref="W132:AD132"/>
    <mergeCell ref="E122:AE122"/>
    <mergeCell ref="A28:B29"/>
    <mergeCell ref="C28:D28"/>
    <mergeCell ref="E28:AE28"/>
    <mergeCell ref="C29:D29"/>
    <mergeCell ref="E29:F29"/>
    <mergeCell ref="G29:H29"/>
    <mergeCell ref="K29:O29"/>
    <mergeCell ref="R136:V136"/>
    <mergeCell ref="W136:Z136"/>
    <mergeCell ref="B113:B115"/>
    <mergeCell ref="C113:D113"/>
    <mergeCell ref="E113:AE113"/>
    <mergeCell ref="C134:D134"/>
    <mergeCell ref="E134:AE134"/>
    <mergeCell ref="C135:D135"/>
    <mergeCell ref="E135:H135"/>
    <mergeCell ref="I135:M135"/>
    <mergeCell ref="AA136:AE136"/>
    <mergeCell ref="B130:B132"/>
    <mergeCell ref="C130:D130"/>
    <mergeCell ref="C131:D131"/>
    <mergeCell ref="C132:D132"/>
    <mergeCell ref="B122:B124"/>
    <mergeCell ref="C122:D122"/>
    <mergeCell ref="AG165:AI165"/>
    <mergeCell ref="W166:Y166"/>
    <mergeCell ref="Z166:AB166"/>
    <mergeCell ref="AC166:AF166"/>
    <mergeCell ref="AG166:AI166"/>
    <mergeCell ref="A166:B166"/>
    <mergeCell ref="H166:K166"/>
    <mergeCell ref="AG167:AI167"/>
    <mergeCell ref="A168:B168"/>
    <mergeCell ref="E168:G168"/>
    <mergeCell ref="H168:K168"/>
    <mergeCell ref="L168:N168"/>
    <mergeCell ref="P168:T168"/>
    <mergeCell ref="A167:B167"/>
    <mergeCell ref="E167:G167"/>
    <mergeCell ref="H167:K167"/>
    <mergeCell ref="L167:N167"/>
    <mergeCell ref="U168:V168"/>
    <mergeCell ref="W168:Y168"/>
    <mergeCell ref="Z168:AB168"/>
    <mergeCell ref="AC168:AF168"/>
    <mergeCell ref="AG168:AI168"/>
    <mergeCell ref="AC167:AF167"/>
  </mergeCells>
  <phoneticPr fontId="3"/>
  <conditionalFormatting sqref="A112:AI137">
    <cfRule type="expression" dxfId="41" priority="22">
      <formula>IF($AF$19="2",TRUE,FALSE)</formula>
    </cfRule>
  </conditionalFormatting>
  <conditionalFormatting sqref="AC154:AF168 H155:K168">
    <cfRule type="expression" dxfId="40" priority="24" stopIfTrue="1">
      <formula>IF($AF$19="2",TRUE,FALSE)</formula>
    </cfRule>
  </conditionalFormatting>
  <conditionalFormatting sqref="AF120:AF132">
    <cfRule type="expression" dxfId="39" priority="9">
      <formula>IF($AF$19=3,TRUE,FALSE)</formula>
    </cfRule>
  </conditionalFormatting>
  <conditionalFormatting sqref="AL58">
    <cfRule type="notContainsBlanks" dxfId="38" priority="21">
      <formula>LEN(TRIM(AL58))&gt;0</formula>
    </cfRule>
  </conditionalFormatting>
  <conditionalFormatting sqref="AL62">
    <cfRule type="notContainsBlanks" dxfId="37" priority="19">
      <formula>LEN(TRIM(AL62))&gt;0</formula>
    </cfRule>
  </conditionalFormatting>
  <conditionalFormatting sqref="AL66:AL67">
    <cfRule type="notContainsBlanks" dxfId="36" priority="17">
      <formula>LEN(TRIM(AL66))&gt;0</formula>
    </cfRule>
  </conditionalFormatting>
  <conditionalFormatting sqref="AL93:AL97">
    <cfRule type="notContainsBlanks" dxfId="35" priority="14">
      <formula>LEN(TRIM(AL93))&gt;0</formula>
    </cfRule>
  </conditionalFormatting>
  <conditionalFormatting sqref="AL105:AL110">
    <cfRule type="notContainsBlanks" dxfId="34" priority="12">
      <formula>LEN(TRIM(AL105))&gt;0</formula>
    </cfRule>
  </conditionalFormatting>
  <conditionalFormatting sqref="AL114:AL115">
    <cfRule type="notContainsBlanks" dxfId="33" priority="10">
      <formula>LEN(TRIM(AL114))&gt;0</formula>
    </cfRule>
  </conditionalFormatting>
  <conditionalFormatting sqref="AL120:AL132">
    <cfRule type="notContainsBlanks" dxfId="32" priority="8">
      <formula>LEN(TRIM(AL120))&gt;0</formula>
    </cfRule>
  </conditionalFormatting>
  <conditionalFormatting sqref="AL154:AL168">
    <cfRule type="notContainsBlanks" dxfId="31" priority="2">
      <formula>LEN(TRIM(AL154))&gt;0</formula>
    </cfRule>
  </conditionalFormatting>
  <conditionalFormatting sqref="AL154:AM168">
    <cfRule type="notContainsBlanks" dxfId="30" priority="4">
      <formula>LEN(TRIM(AL154))&gt;0</formula>
    </cfRule>
  </conditionalFormatting>
  <conditionalFormatting sqref="AM154:AM168">
    <cfRule type="notContainsBlanks" dxfId="29" priority="3">
      <formula>LEN(TRIM(AM154))&gt;0</formula>
    </cfRule>
    <cfRule type="notContainsBlanks" dxfId="28" priority="6">
      <formula>LEN(TRIM(AM154))&gt;0</formula>
    </cfRule>
  </conditionalFormatting>
  <dataValidations count="24">
    <dataValidation type="list" imeMode="off" allowBlank="1" showInputMessage="1" showErrorMessage="1" sqref="E26:L26" xr:uid="{00000000-0002-0000-0000-000000000000}">
      <formula1>許可区分</formula1>
    </dataValidation>
    <dataValidation type="list" allowBlank="1" showInputMessage="1" showErrorMessage="1" sqref="D155:D168 W154:W168" xr:uid="{00000000-0002-0000-0000-000001000000}">
      <formula1>"一般,特定"</formula1>
    </dataValidation>
    <dataValidation type="list" allowBlank="1" showInputMessage="1" showErrorMessage="1" sqref="C154:C168 U154:V168" xr:uid="{00000000-0002-0000-0000-000002000000}">
      <formula1>"○"</formula1>
    </dataValidation>
    <dataValidation type="list" allowBlank="1" showInputMessage="1" showErrorMessage="1" sqref="E125 E124:M124" xr:uid="{00000000-0002-0000-0000-000003000000}">
      <formula1>業種</formula1>
    </dataValidation>
    <dataValidation imeMode="off" allowBlank="1" showInputMessage="1" showErrorMessage="1" sqref="K29:O29 J33:N33 J30:N30" xr:uid="{00000000-0002-0000-0000-000004000000}"/>
    <dataValidation imeMode="hiragana" allowBlank="1" showInputMessage="1" showErrorMessage="1" sqref="E38:AE38 E81:AE81 E45:AE45 M120:R120 E62:AE62 E89:AE89 E93:AE93 E105:AE105 O51:AE51 I51 L51" xr:uid="{00000000-0002-0000-0000-000005000000}"/>
    <dataValidation imeMode="halfKatakana" allowBlank="1" showInputMessage="1" showErrorMessage="1" sqref="E85:AE85 E42:AE42 E50:P50" xr:uid="{00000000-0002-0000-0000-000006000000}"/>
    <dataValidation imeMode="halfAlpha" allowBlank="1" showInputMessage="1" showErrorMessage="1" sqref="W129:AD129 J129:Q129 E66:L67 E68:Q68 E72:L72 E76:L76 E109:L110 E97:G97 I97:L97 E120:L121 E54:G54 I54:L54 E128:M128 I136:M137 R136:V136 AA136:AE136 E155:N168 Z154:AI168" xr:uid="{00000000-0002-0000-0000-000007000000}"/>
    <dataValidation type="list" allowBlank="1" showInputMessage="1" showErrorMessage="1" sqref="G32:H32" xr:uid="{00000000-0002-0000-0000-000008000000}">
      <formula1>"28,29,30,31,1,2,3,4,5,6,7"</formula1>
    </dataValidation>
    <dataValidation type="list" allowBlank="1" showInputMessage="1" showErrorMessage="1" sqref="M17:N17 M32:N32" xr:uid="{00000000-0002-0000-0000-000009000000}">
      <formula1>日</formula1>
    </dataValidation>
    <dataValidation type="list" allowBlank="1" showInputMessage="1" showErrorMessage="1" sqref="J20:N20" xr:uid="{00000000-0002-0000-0000-00000A000000}">
      <formula1>市内市外</formula1>
    </dataValidation>
    <dataValidation type="list" allowBlank="1" showInputMessage="1" showErrorMessage="1" sqref="U20:Y20" xr:uid="{00000000-0002-0000-0000-00000B000000}">
      <formula1>本社支店</formula1>
    </dataValidation>
    <dataValidation type="list" allowBlank="1" showInputMessage="1" showErrorMessage="1" sqref="E58:J58 E101:J101" xr:uid="{00000000-0002-0000-0000-00000C000000}">
      <formula1>都道府県</formula1>
    </dataValidation>
    <dataValidation type="list" allowBlank="1" showInputMessage="1" showErrorMessage="1" sqref="J32:K32 J17:K17" xr:uid="{00000000-0002-0000-0000-00000D000000}">
      <formula1>月</formula1>
    </dataValidation>
    <dataValidation type="list" allowBlank="1" showInputMessage="1" showErrorMessage="1" sqref="E115:H115" xr:uid="{00000000-0002-0000-0000-00000E000000}">
      <formula1>校区</formula1>
    </dataValidation>
    <dataValidation type="list" allowBlank="1" showInputMessage="1" showErrorMessage="1" sqref="G29:H29" xr:uid="{00000000-0002-0000-0000-00000F000000}">
      <formula1>"25,26,27,28,29,30,31,1,2,3,4,5,6"</formula1>
    </dataValidation>
    <dataValidation type="list" allowBlank="1" showInputMessage="1" showErrorMessage="1" sqref="G17:H17" xr:uid="{00000000-0002-0000-0000-000010000000}">
      <formula1>"5,6,7,8"</formula1>
    </dataValidation>
    <dataValidation type="list" showInputMessage="1" showErrorMessage="1" sqref="J132:Q132 W132:AD132" xr:uid="{00000000-0002-0000-0000-000011000000}">
      <formula1>とび内訳</formula1>
    </dataValidation>
    <dataValidation type="list" allowBlank="1" showInputMessage="1" showErrorMessage="1" sqref="E32:F32" xr:uid="{00000000-0002-0000-0000-000012000000}">
      <formula1>"平成,令和"</formula1>
    </dataValidation>
    <dataValidation type="list" imeMode="hiragana" allowBlank="1" showInputMessage="1" showErrorMessage="1" sqref="E51:F51" xr:uid="{00000000-0002-0000-0000-000013000000}">
      <formula1>元号</formula1>
    </dataValidation>
    <dataValidation type="list" imeMode="hiragana" allowBlank="1" showInputMessage="1" showErrorMessage="1" sqref="G51:H51" xr:uid="{00000000-0002-0000-0000-000014000000}">
      <formula1>年</formula1>
    </dataValidation>
    <dataValidation type="list" imeMode="hiragana" allowBlank="1" showInputMessage="1" showErrorMessage="1" sqref="J51:K51" xr:uid="{00000000-0002-0000-0000-000015000000}">
      <formula1>月</formula1>
    </dataValidation>
    <dataValidation type="list" imeMode="hiragana" allowBlank="1" showInputMessage="1" showErrorMessage="1" sqref="M51:N51" xr:uid="{00000000-0002-0000-0000-000016000000}">
      <formula1>日</formula1>
    </dataValidation>
    <dataValidation type="list" allowBlank="1" showInputMessage="1" showErrorMessage="1" sqref="G48" xr:uid="{00000000-0002-0000-0000-000017000000}">
      <formula1>"八代市,氷川町"</formula1>
    </dataValidation>
  </dataValidations>
  <pageMargins left="0.39370078740157483" right="0.19685039370078741" top="0.39370078740157483" bottom="0.19685039370078741"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I26"/>
  <sheetViews>
    <sheetView view="pageBreakPreview" zoomScaleNormal="100" zoomScaleSheetLayoutView="100" workbookViewId="0">
      <selection activeCell="G2" sqref="G2:I2"/>
    </sheetView>
  </sheetViews>
  <sheetFormatPr defaultRowHeight="13.5" x14ac:dyDescent="0.15"/>
  <cols>
    <col min="1" max="16384" width="9" style="141"/>
  </cols>
  <sheetData>
    <row r="1" spans="1:9" ht="36" customHeight="1" x14ac:dyDescent="0.15">
      <c r="A1" s="140"/>
      <c r="H1" s="656" t="s">
        <v>547</v>
      </c>
      <c r="I1" s="656"/>
    </row>
    <row r="2" spans="1:9" ht="21" customHeight="1" x14ac:dyDescent="0.15">
      <c r="G2" s="657" t="str">
        <f>IF(OR(ISBLANK(■入力シート!G17),ISBLANK(■入力シート!J17),ISBLANK(■入力シート!M17)),"平成　　年　　月　　日","平成"&amp;■入力シート!G17&amp;"年"&amp;■入力シート!J17&amp;"月"&amp;■入力シート!M17&amp;"日")</f>
        <v>平成　　年　　月　　日</v>
      </c>
      <c r="H2" s="657"/>
      <c r="I2" s="657"/>
    </row>
    <row r="3" spans="1:9" x14ac:dyDescent="0.15">
      <c r="A3" s="140"/>
    </row>
    <row r="4" spans="1:9" ht="23.25" customHeight="1" x14ac:dyDescent="0.15">
      <c r="A4" s="140" t="s">
        <v>506</v>
      </c>
    </row>
    <row r="5" spans="1:9" x14ac:dyDescent="0.15">
      <c r="A5" s="140"/>
    </row>
    <row r="6" spans="1:9" x14ac:dyDescent="0.15">
      <c r="A6" s="140"/>
    </row>
    <row r="7" spans="1:9" ht="20.25" customHeight="1" x14ac:dyDescent="0.15">
      <c r="A7" s="140"/>
      <c r="D7" s="654" t="s">
        <v>94</v>
      </c>
      <c r="E7" s="654"/>
      <c r="F7" s="655" t="str">
        <f>IF(ISBLANK(参照用シート!$AA4),"",参照用シート!AA4&amp;参照用シート!AB4)</f>
        <v/>
      </c>
      <c r="G7" s="655"/>
      <c r="H7" s="655"/>
    </row>
    <row r="8" spans="1:9" x14ac:dyDescent="0.15">
      <c r="A8" s="140"/>
    </row>
    <row r="9" spans="1:9" ht="20.25" customHeight="1" x14ac:dyDescent="0.15">
      <c r="A9" s="140"/>
      <c r="D9" s="654" t="s">
        <v>13</v>
      </c>
      <c r="E9" s="654"/>
      <c r="F9" s="655" t="str">
        <f>IF(ISBLANK(参照用シート!$AD4),"",参照用シート!AD4)</f>
        <v/>
      </c>
      <c r="G9" s="655"/>
      <c r="H9" s="655"/>
    </row>
    <row r="10" spans="1:9" x14ac:dyDescent="0.15">
      <c r="A10" s="140"/>
    </row>
    <row r="11" spans="1:9" ht="20.25" customHeight="1" x14ac:dyDescent="0.15">
      <c r="A11" s="140"/>
      <c r="D11" s="654" t="s">
        <v>507</v>
      </c>
      <c r="E11" s="654"/>
      <c r="F11" s="655" t="str">
        <f>IF(ISBLANK(参照用シート!$AF4),"",参照用シート!$AE4&amp;"　"&amp;参照用シート!$AF4)</f>
        <v>　</v>
      </c>
      <c r="G11" s="655"/>
      <c r="H11" s="655"/>
      <c r="I11" s="141" t="s">
        <v>425</v>
      </c>
    </row>
    <row r="12" spans="1:9" x14ac:dyDescent="0.15">
      <c r="A12" s="140"/>
    </row>
    <row r="13" spans="1:9" x14ac:dyDescent="0.15">
      <c r="A13" s="140"/>
    </row>
    <row r="14" spans="1:9" ht="23.25" customHeight="1" x14ac:dyDescent="0.15">
      <c r="A14" s="659" t="s">
        <v>508</v>
      </c>
      <c r="B14" s="659"/>
      <c r="C14" s="659"/>
      <c r="D14" s="659"/>
      <c r="E14" s="659"/>
      <c r="F14" s="659"/>
      <c r="G14" s="659"/>
      <c r="H14" s="659"/>
      <c r="I14" s="659"/>
    </row>
    <row r="15" spans="1:9" x14ac:dyDescent="0.15">
      <c r="A15" s="140"/>
    </row>
    <row r="16" spans="1:9" ht="24.75" customHeight="1" x14ac:dyDescent="0.15">
      <c r="A16" s="660" t="s">
        <v>509</v>
      </c>
      <c r="B16" s="660"/>
      <c r="C16" s="660"/>
      <c r="D16" s="660"/>
      <c r="E16" s="660"/>
      <c r="F16" s="660"/>
      <c r="G16" s="660"/>
      <c r="H16" s="660"/>
      <c r="I16" s="660"/>
    </row>
    <row r="17" spans="1:9" ht="24.75" customHeight="1" x14ac:dyDescent="0.15">
      <c r="A17" s="660"/>
      <c r="B17" s="660"/>
      <c r="C17" s="660"/>
      <c r="D17" s="660"/>
      <c r="E17" s="660"/>
      <c r="F17" s="660"/>
      <c r="G17" s="660"/>
      <c r="H17" s="660"/>
      <c r="I17" s="660"/>
    </row>
    <row r="18" spans="1:9" x14ac:dyDescent="0.15">
      <c r="A18" s="142"/>
      <c r="B18" s="142"/>
      <c r="C18" s="142"/>
      <c r="D18" s="142"/>
      <c r="E18" s="142"/>
      <c r="F18" s="142"/>
      <c r="G18" s="142"/>
      <c r="H18" s="142"/>
      <c r="I18" s="142"/>
    </row>
    <row r="19" spans="1:9" x14ac:dyDescent="0.15">
      <c r="A19" s="661" t="s">
        <v>510</v>
      </c>
      <c r="B19" s="661"/>
      <c r="C19" s="661"/>
      <c r="D19" s="661"/>
      <c r="E19" s="661"/>
      <c r="F19" s="661"/>
      <c r="G19" s="661"/>
      <c r="H19" s="661"/>
      <c r="I19" s="661"/>
    </row>
    <row r="20" spans="1:9" x14ac:dyDescent="0.15">
      <c r="A20" s="140"/>
    </row>
    <row r="21" spans="1:9" ht="51" customHeight="1" x14ac:dyDescent="0.15">
      <c r="B21" s="662" t="s">
        <v>511</v>
      </c>
      <c r="C21" s="662"/>
      <c r="D21" s="662"/>
      <c r="E21" s="663"/>
      <c r="F21" s="663"/>
      <c r="G21" s="663"/>
      <c r="H21" s="663"/>
    </row>
    <row r="22" spans="1:9" ht="51" customHeight="1" x14ac:dyDescent="0.15">
      <c r="B22" s="662" t="s">
        <v>512</v>
      </c>
      <c r="C22" s="662"/>
      <c r="D22" s="662"/>
      <c r="E22" s="663"/>
      <c r="F22" s="663"/>
      <c r="G22" s="663"/>
      <c r="H22" s="663"/>
    </row>
    <row r="23" spans="1:9" ht="51" customHeight="1" x14ac:dyDescent="0.15">
      <c r="B23" s="662" t="s">
        <v>513</v>
      </c>
      <c r="C23" s="662"/>
      <c r="D23" s="662"/>
      <c r="E23" s="664"/>
      <c r="F23" s="664"/>
      <c r="G23" s="664"/>
      <c r="H23" s="664"/>
    </row>
    <row r="24" spans="1:9" ht="28.5" customHeight="1" x14ac:dyDescent="0.15">
      <c r="A24" s="140"/>
    </row>
    <row r="25" spans="1:9" x14ac:dyDescent="0.15">
      <c r="A25" s="658" t="s">
        <v>514</v>
      </c>
      <c r="B25" s="658"/>
      <c r="C25" s="658"/>
      <c r="D25" s="658"/>
      <c r="E25" s="658"/>
      <c r="F25" s="658"/>
      <c r="G25" s="658"/>
      <c r="H25" s="658"/>
      <c r="I25" s="658"/>
    </row>
    <row r="26" spans="1:9" x14ac:dyDescent="0.15">
      <c r="A26" s="143"/>
    </row>
  </sheetData>
  <mergeCells count="18">
    <mergeCell ref="A25:I25"/>
    <mergeCell ref="A14:I14"/>
    <mergeCell ref="A16:I17"/>
    <mergeCell ref="A19:I19"/>
    <mergeCell ref="B22:D22"/>
    <mergeCell ref="E22:H22"/>
    <mergeCell ref="B23:D23"/>
    <mergeCell ref="E23:H23"/>
    <mergeCell ref="B21:D21"/>
    <mergeCell ref="E21:H21"/>
    <mergeCell ref="D11:E11"/>
    <mergeCell ref="F11:H11"/>
    <mergeCell ref="H1:I1"/>
    <mergeCell ref="G2:I2"/>
    <mergeCell ref="D7:E7"/>
    <mergeCell ref="F7:H7"/>
    <mergeCell ref="D9:E9"/>
    <mergeCell ref="F9:H9"/>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45"/>
    <pageSetUpPr fitToPage="1"/>
  </sheetPr>
  <dimension ref="A1:G22"/>
  <sheetViews>
    <sheetView view="pageBreakPreview" topLeftCell="A7" zoomScale="85" zoomScaleNormal="100" zoomScaleSheetLayoutView="100" workbookViewId="0">
      <selection activeCell="D17" sqref="D17:E17"/>
    </sheetView>
  </sheetViews>
  <sheetFormatPr defaultColWidth="26.75" defaultRowHeight="14.25" x14ac:dyDescent="0.15"/>
  <cols>
    <col min="1" max="1" width="4.625" style="43" customWidth="1"/>
    <col min="2" max="2" width="16.125" style="44" customWidth="1"/>
    <col min="3" max="3" width="4.625" style="43" customWidth="1"/>
    <col min="4" max="4" width="27.625" style="43" customWidth="1"/>
    <col min="5" max="5" width="33.625" style="43" customWidth="1"/>
    <col min="6" max="6" width="9" style="43" customWidth="1"/>
    <col min="7" max="7" width="74.25" style="43" customWidth="1"/>
    <col min="8" max="16384" width="26.75" style="43"/>
  </cols>
  <sheetData>
    <row r="1" spans="1:7" x14ac:dyDescent="0.15">
      <c r="E1" s="59" t="s">
        <v>777</v>
      </c>
    </row>
    <row r="2" spans="1:7" ht="42" customHeight="1" x14ac:dyDescent="0.25">
      <c r="A2" s="669" t="s">
        <v>108</v>
      </c>
      <c r="B2" s="669"/>
      <c r="C2" s="669"/>
      <c r="D2" s="669"/>
      <c r="E2" s="669"/>
    </row>
    <row r="3" spans="1:7" ht="21" customHeight="1" x14ac:dyDescent="0.15"/>
    <row r="4" spans="1:7" ht="30" customHeight="1" x14ac:dyDescent="0.15">
      <c r="E4" s="46" t="str">
        <f>IF(OR(ISBLANK(■入力シート!G17),ISBLANK(■入力シート!J17),ISBLANK(■入力シート!M17)),"令和　　年　　月　　日","令和"&amp;■入力シート!G17&amp;"年"&amp;■入力シート!J17&amp;"月"&amp;■入力シート!M17&amp;"日")</f>
        <v>令和　　年　　月　　日</v>
      </c>
    </row>
    <row r="5" spans="1:7" ht="45" customHeight="1" x14ac:dyDescent="0.15">
      <c r="A5" s="44" t="s">
        <v>849</v>
      </c>
      <c r="B5" s="322"/>
      <c r="C5" s="322"/>
      <c r="G5" s="665" t="s">
        <v>891</v>
      </c>
    </row>
    <row r="6" spans="1:7" ht="30" customHeight="1" x14ac:dyDescent="0.15">
      <c r="G6" s="666"/>
    </row>
    <row r="7" spans="1:7" ht="33" customHeight="1" x14ac:dyDescent="0.15">
      <c r="A7" s="670" t="s">
        <v>89</v>
      </c>
      <c r="B7" s="670"/>
      <c r="G7" s="666"/>
    </row>
    <row r="8" spans="1:7" ht="39" customHeight="1" x14ac:dyDescent="0.2">
      <c r="B8" s="47" t="s">
        <v>109</v>
      </c>
      <c r="C8" s="48"/>
      <c r="D8" s="668" t="str">
        <f>IF(OR(■入力シート!U20="本社（店）",ISBLANK(参照用シート!$AK$4)),"",参照用シート!$AJ$4&amp;参照用シート!$AK$4)</f>
        <v>00</v>
      </c>
      <c r="E8" s="668"/>
      <c r="G8" s="667"/>
    </row>
    <row r="9" spans="1:7" ht="39" customHeight="1" x14ac:dyDescent="0.2">
      <c r="B9" s="46" t="s">
        <v>110</v>
      </c>
      <c r="D9" s="668">
        <f>IF(OR(■入力シート!U20="本社（店）",ISBLANK(参照用シート!$AM$4)),"",参照用シート!$AM$4)</f>
        <v>0</v>
      </c>
      <c r="E9" s="668"/>
    </row>
    <row r="10" spans="1:7" ht="39" customHeight="1" x14ac:dyDescent="0.2">
      <c r="B10" s="47" t="s">
        <v>91</v>
      </c>
      <c r="D10" s="60">
        <f>IF(OR(■入力シート!U20="本社（店）",ISBLANK(参照用シート!$AN$4)),"",参照用シート!$AN$4)</f>
        <v>0</v>
      </c>
      <c r="E10" s="61">
        <f>IF(OR(■入力シート!U20="本社（店）",ISBLANK(参照用シート!$AO$4)),"",参照用シート!$AO$4)</f>
        <v>0</v>
      </c>
    </row>
    <row r="11" spans="1:7" ht="42" customHeight="1" x14ac:dyDescent="0.15"/>
    <row r="12" spans="1:7" ht="30" customHeight="1" x14ac:dyDescent="0.15">
      <c r="A12" s="43" t="s">
        <v>88</v>
      </c>
    </row>
    <row r="13" spans="1:7" ht="30" customHeight="1" x14ac:dyDescent="0.15"/>
    <row r="14" spans="1:7" ht="30" customHeight="1" x14ac:dyDescent="0.15">
      <c r="A14" s="670" t="s">
        <v>111</v>
      </c>
      <c r="B14" s="670"/>
      <c r="D14" s="43" t="s">
        <v>112</v>
      </c>
    </row>
    <row r="15" spans="1:7" ht="30" customHeight="1" x14ac:dyDescent="0.15"/>
    <row r="16" spans="1:7" ht="36" customHeight="1" x14ac:dyDescent="0.15">
      <c r="A16" s="670" t="s">
        <v>113</v>
      </c>
      <c r="B16" s="670"/>
      <c r="D16" s="671" t="s">
        <v>901</v>
      </c>
      <c r="E16" s="671"/>
    </row>
    <row r="17" spans="1:5" ht="30" customHeight="1" x14ac:dyDescent="0.15">
      <c r="D17" s="672"/>
      <c r="E17" s="672"/>
    </row>
    <row r="18" spans="1:5" ht="30" customHeight="1" x14ac:dyDescent="0.15"/>
    <row r="19" spans="1:5" ht="33" customHeight="1" x14ac:dyDescent="0.15">
      <c r="A19" s="670" t="s">
        <v>114</v>
      </c>
      <c r="B19" s="670"/>
    </row>
    <row r="20" spans="1:5" ht="39" customHeight="1" x14ac:dyDescent="0.2">
      <c r="B20" s="46" t="s">
        <v>90</v>
      </c>
      <c r="D20" s="668" t="str">
        <f>IF(OR(■入力シート!U20="本社（店）",ISBLANK(参照用シート!$AB$4)),"",参照用シート!$AA$4&amp;参照用シート!$AB$4)</f>
        <v/>
      </c>
      <c r="E20" s="668"/>
    </row>
    <row r="21" spans="1:5" ht="39" customHeight="1" x14ac:dyDescent="0.2">
      <c r="B21" s="46" t="s">
        <v>13</v>
      </c>
      <c r="D21" s="668" t="str">
        <f>IF(OR(■入力シート!U20="本社（店）",ISBLANK(参照用シート!$AD$4)),"",参照用シート!$AD$4)</f>
        <v/>
      </c>
      <c r="E21" s="668"/>
    </row>
    <row r="22" spans="1:5" ht="39" customHeight="1" x14ac:dyDescent="0.2">
      <c r="B22" s="47" t="s">
        <v>91</v>
      </c>
      <c r="D22" s="53" t="str">
        <f>IF(OR(■入力シート!U20="本社（店）",ISBLANK(参照用シート!$AE$4)),"",参照用シート!$AE$4)</f>
        <v/>
      </c>
      <c r="E22" s="54" t="str">
        <f>IF(OR(■入力シート!U20="本社（店）",ISBLANK(参照用シート!$AF$4)),"",参照用シート!$AF$4)</f>
        <v/>
      </c>
    </row>
  </sheetData>
  <mergeCells count="12">
    <mergeCell ref="A19:B19"/>
    <mergeCell ref="D21:E21"/>
    <mergeCell ref="D20:E20"/>
    <mergeCell ref="D16:E16"/>
    <mergeCell ref="D9:E9"/>
    <mergeCell ref="A16:B16"/>
    <mergeCell ref="D17:E17"/>
    <mergeCell ref="G5:G8"/>
    <mergeCell ref="D8:E8"/>
    <mergeCell ref="A2:E2"/>
    <mergeCell ref="A7:B7"/>
    <mergeCell ref="A14:B14"/>
  </mergeCells>
  <phoneticPr fontId="3"/>
  <printOptions horizontalCentered="1"/>
  <pageMargins left="0.78740157480314965" right="0.59055118110236227" top="0.78740157480314965" bottom="0.78740157480314965" header="0.51181102362204722" footer="0.51181102362204722"/>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45"/>
    <pageSetUpPr fitToPage="1"/>
  </sheetPr>
  <dimension ref="A1:G21"/>
  <sheetViews>
    <sheetView view="pageBreakPreview" topLeftCell="A15" zoomScale="85" zoomScaleNormal="100" zoomScaleSheetLayoutView="85" workbookViewId="0">
      <selection activeCell="G22" sqref="G22"/>
    </sheetView>
  </sheetViews>
  <sheetFormatPr defaultRowHeight="33" customHeight="1" x14ac:dyDescent="0.15"/>
  <cols>
    <col min="1" max="1" width="6.375" style="43" customWidth="1"/>
    <col min="2" max="2" width="16.125" style="43" customWidth="1"/>
    <col min="3" max="3" width="5.625" style="43" customWidth="1"/>
    <col min="4" max="4" width="25.625" style="43" customWidth="1"/>
    <col min="5" max="5" width="28.625" style="43" customWidth="1"/>
    <col min="6" max="6" width="9" style="43"/>
    <col min="7" max="7" width="71.75" style="43" customWidth="1"/>
    <col min="8" max="16384" width="9" style="43"/>
  </cols>
  <sheetData>
    <row r="1" spans="1:7" ht="14.25" x14ac:dyDescent="0.15">
      <c r="B1" s="44"/>
      <c r="E1" s="59" t="s">
        <v>363</v>
      </c>
    </row>
    <row r="2" spans="1:7" ht="42" customHeight="1" x14ac:dyDescent="0.25">
      <c r="A2" s="669" t="s">
        <v>97</v>
      </c>
      <c r="B2" s="669"/>
      <c r="C2" s="669"/>
      <c r="D2" s="669"/>
      <c r="E2" s="669"/>
    </row>
    <row r="3" spans="1:7" ht="33" customHeight="1" x14ac:dyDescent="0.15">
      <c r="B3" s="44"/>
    </row>
    <row r="4" spans="1:7" ht="33" customHeight="1" x14ac:dyDescent="0.15">
      <c r="B4" s="44"/>
      <c r="E4" s="45" t="str">
        <f>IF(OR(ISBLANK(■入力シート!G17),ISBLANK(■入力シート!J17),ISBLANK(■入力シート!M17)),"令和　　年　　月　　日","令和"&amp;■入力シート!G17&amp;"年"&amp;■入力シート!J17&amp;"月"&amp;■入力シート!M17&amp;"日")</f>
        <v>令和　　年　　月　　日</v>
      </c>
      <c r="G4" s="665" t="s">
        <v>889</v>
      </c>
    </row>
    <row r="5" spans="1:7" ht="33" customHeight="1" x14ac:dyDescent="0.15">
      <c r="A5" s="44" t="s">
        <v>849</v>
      </c>
      <c r="B5" s="322"/>
      <c r="G5" s="667"/>
    </row>
    <row r="6" spans="1:7" ht="33" customHeight="1" x14ac:dyDescent="0.15">
      <c r="G6" s="348"/>
    </row>
    <row r="7" spans="1:7" ht="33" customHeight="1" thickBot="1" x14ac:dyDescent="0.2">
      <c r="D7" s="131" t="s">
        <v>93</v>
      </c>
      <c r="G7" s="348"/>
    </row>
    <row r="8" spans="1:7" ht="115.5" customHeight="1" x14ac:dyDescent="0.15">
      <c r="D8" s="50"/>
      <c r="G8" s="673" t="s">
        <v>890</v>
      </c>
    </row>
    <row r="9" spans="1:7" ht="33" customHeight="1" x14ac:dyDescent="0.15">
      <c r="G9" s="674"/>
    </row>
    <row r="10" spans="1:7" ht="33" customHeight="1" x14ac:dyDescent="0.15">
      <c r="G10" s="674"/>
    </row>
    <row r="11" spans="1:7" ht="33" customHeight="1" x14ac:dyDescent="0.15">
      <c r="A11" s="49" t="s">
        <v>95</v>
      </c>
      <c r="G11" s="674"/>
    </row>
    <row r="12" spans="1:7" ht="33" customHeight="1" x14ac:dyDescent="0.15">
      <c r="G12" s="674"/>
    </row>
    <row r="13" spans="1:7" ht="45" customHeight="1" x14ac:dyDescent="0.2">
      <c r="B13" s="46" t="s">
        <v>94</v>
      </c>
      <c r="D13" s="677" t="str">
        <f>IF(ISBLANK(参照用シート!$H$4),"",IF(参照用シート!$H$4="本社（店）",参照用シート!$AA$4&amp;参照用シート!$AB$4,参照用シート!$AJ$4&amp;参照用シート!$AK$4))</f>
        <v>00</v>
      </c>
      <c r="E13" s="677"/>
      <c r="G13" s="674"/>
    </row>
    <row r="14" spans="1:7" ht="45" customHeight="1" x14ac:dyDescent="0.2">
      <c r="A14" s="43" t="s">
        <v>92</v>
      </c>
      <c r="B14" s="46" t="s">
        <v>13</v>
      </c>
      <c r="D14" s="677">
        <f>IF(ISBLANK(参照用シート!$H$4),"",IF(参照用シート!$H$4="本社（店）",IF(ISBLANK(参照用シート!$AD$4),"",参照用シート!$AD$4),IF(ISBLANK(参照用シート!$AM$4),"",参照用シート!$AM$4)))</f>
        <v>0</v>
      </c>
      <c r="E14" s="677"/>
      <c r="G14" s="674"/>
    </row>
    <row r="15" spans="1:7" ht="45" customHeight="1" x14ac:dyDescent="0.2">
      <c r="B15" s="47" t="s">
        <v>96</v>
      </c>
      <c r="D15" s="66">
        <f>IF(ISBLANK(参照用シート!$H$4),"",IF(参照用シート!$H$4="本社（店）",IF(ISBLANK(参照用シート!$AE$4),"",参照用シート!$AE$4),IF(ISBLANK(参照用シート!$AN$4),"",参照用シート!$AN$4)))</f>
        <v>0</v>
      </c>
      <c r="E15" s="67">
        <f>IF(ISBLANK(参照用シート!$H$4),"",IF(参照用シート!$H$4="本社（店）",参照用シート!$AF$4,参照用シート!$AO$4))</f>
        <v>0</v>
      </c>
      <c r="G15" s="674"/>
    </row>
    <row r="16" spans="1:7" ht="33" customHeight="1" thickBot="1" x14ac:dyDescent="0.25">
      <c r="B16" s="47"/>
      <c r="D16" s="51"/>
      <c r="E16" s="52"/>
      <c r="G16" s="675"/>
    </row>
    <row r="17" spans="1:5" ht="33" customHeight="1" x14ac:dyDescent="0.2">
      <c r="B17" s="47"/>
      <c r="D17" s="51"/>
      <c r="E17" s="52"/>
    </row>
    <row r="19" spans="1:5" ht="34.5" customHeight="1" x14ac:dyDescent="0.15">
      <c r="A19" s="676" t="s">
        <v>99</v>
      </c>
      <c r="B19" s="676"/>
      <c r="C19" s="676"/>
      <c r="D19" s="676"/>
      <c r="E19" s="676"/>
    </row>
    <row r="20" spans="1:5" ht="34.5" customHeight="1" x14ac:dyDescent="0.15">
      <c r="A20" s="676" t="s">
        <v>100</v>
      </c>
      <c r="B20" s="676"/>
      <c r="C20" s="676"/>
      <c r="D20" s="676"/>
      <c r="E20" s="676"/>
    </row>
    <row r="21" spans="1:5" ht="34.5" customHeight="1" x14ac:dyDescent="0.15">
      <c r="A21" s="676" t="s">
        <v>115</v>
      </c>
      <c r="B21" s="676"/>
      <c r="C21" s="676"/>
      <c r="D21" s="676"/>
      <c r="E21" s="676"/>
    </row>
  </sheetData>
  <sheetProtection algorithmName="SHA-512" hashValue="qhNLyfMgaTSsLhnfm4wEq+shQ4+K/DEGdGp6LS0uOsAd1CTGV4CsX0lZGkzppG6DThfrKZkeag1dqTlddh5+gg==" saltValue="E61dAUMf7ENyM676pLHzBA==" spinCount="100000" sheet="1" objects="1" scenarios="1"/>
  <mergeCells count="8">
    <mergeCell ref="G4:G5"/>
    <mergeCell ref="G8:G16"/>
    <mergeCell ref="A20:E20"/>
    <mergeCell ref="A21:E21"/>
    <mergeCell ref="A2:E2"/>
    <mergeCell ref="A19:E19"/>
    <mergeCell ref="D14:E14"/>
    <mergeCell ref="D13:E13"/>
  </mergeCells>
  <phoneticPr fontId="3"/>
  <pageMargins left="0.98425196850393704" right="0.78740157480314965" top="0.59055118110236227" bottom="0.59055118110236227" header="0.39370078740157483" footer="0.39370078740157483"/>
  <pageSetup paperSize="9"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5"/>
    <pageSetUpPr fitToPage="1"/>
  </sheetPr>
  <dimension ref="A1:J21"/>
  <sheetViews>
    <sheetView view="pageBreakPreview" zoomScaleNormal="100" zoomScaleSheetLayoutView="100" workbookViewId="0">
      <selection activeCell="E4" sqref="E4"/>
    </sheetView>
  </sheetViews>
  <sheetFormatPr defaultRowHeight="33" customHeight="1" x14ac:dyDescent="0.15"/>
  <cols>
    <col min="1" max="1" width="6.375" style="63" customWidth="1"/>
    <col min="2" max="2" width="16.125" style="43" customWidth="1"/>
    <col min="3" max="3" width="5.625" style="43" customWidth="1"/>
    <col min="4" max="4" width="25.625" style="43" customWidth="1"/>
    <col min="5" max="5" width="28.625" style="43" customWidth="1"/>
    <col min="6" max="6" width="9" style="43"/>
    <col min="7" max="7" width="62.5" style="43" customWidth="1"/>
    <col min="8" max="16384" width="9" style="43"/>
  </cols>
  <sheetData>
    <row r="1" spans="1:10" ht="14.25" x14ac:dyDescent="0.15">
      <c r="B1" s="44"/>
      <c r="E1" s="59" t="s">
        <v>364</v>
      </c>
    </row>
    <row r="2" spans="1:10" ht="42" customHeight="1" x14ac:dyDescent="0.25">
      <c r="A2" s="669" t="s">
        <v>850</v>
      </c>
      <c r="B2" s="669"/>
      <c r="C2" s="669"/>
      <c r="D2" s="669"/>
      <c r="E2" s="669"/>
      <c r="G2" s="699" t="s">
        <v>894</v>
      </c>
    </row>
    <row r="3" spans="1:10" ht="33" customHeight="1" x14ac:dyDescent="0.15">
      <c r="B3" s="44"/>
      <c r="G3" s="700"/>
    </row>
    <row r="4" spans="1:10" ht="30" customHeight="1" x14ac:dyDescent="0.15">
      <c r="B4" s="44"/>
      <c r="E4" s="45" t="str">
        <f>IF(OR(ISBLANK(■入力シート!G17),ISBLANK(■入力シート!J17),ISBLANK(■入力シート!M17)),"令和　　年　　月　　日","令和"&amp;■入力シート!G17&amp;"年"&amp;■入力シート!J17&amp;"月"&amp;■入力シート!M17&amp;"日")</f>
        <v>令和　　年　　月　　日</v>
      </c>
      <c r="G4" s="701"/>
    </row>
    <row r="5" spans="1:10" ht="30" customHeight="1" x14ac:dyDescent="0.15">
      <c r="A5" s="323" t="s">
        <v>849</v>
      </c>
      <c r="B5" s="322"/>
    </row>
    <row r="7" spans="1:10" ht="54" customHeight="1" x14ac:dyDescent="0.15">
      <c r="A7" s="697" t="s">
        <v>882</v>
      </c>
      <c r="B7" s="697"/>
      <c r="C7" s="697"/>
      <c r="D7" s="697"/>
      <c r="E7" s="697"/>
    </row>
    <row r="9" spans="1:10" ht="33" customHeight="1" x14ac:dyDescent="0.2">
      <c r="A9" s="698" t="s">
        <v>164</v>
      </c>
      <c r="B9" s="698"/>
      <c r="C9" s="698"/>
    </row>
    <row r="10" spans="1:10" ht="44.25" customHeight="1" x14ac:dyDescent="0.2">
      <c r="B10" s="46" t="s">
        <v>90</v>
      </c>
      <c r="D10" s="677" t="str">
        <f>IF(ISBLANK(参照用シート!$H$4),"",IF(参照用シート!B4="市郡外","",IF(参照用シート!$H$4="本社（店）",参照用シート!$AA$4&amp;参照用シート!$AB$4,参照用シート!$AJ$4&amp;参照用シート!$AK$4)))</f>
        <v>00</v>
      </c>
      <c r="E10" s="677"/>
    </row>
    <row r="11" spans="1:10" ht="45" customHeight="1" thickBot="1" x14ac:dyDescent="0.25">
      <c r="A11" s="63" t="s">
        <v>92</v>
      </c>
      <c r="B11" s="46" t="s">
        <v>13</v>
      </c>
      <c r="D11" s="677">
        <f>IF(ISBLANK(参照用シート!$H$4),"",IF(参照用シート!B4="市郡外","",IF(参照用シート!$H$4="本社（店）",IF(ISBLANK(参照用シート!$AD$4),"",参照用シート!$AD$4),IF(ISBLANK(参照用シート!$AM$4),"",参照用シート!$AM$4))))</f>
        <v>0</v>
      </c>
      <c r="E11" s="677"/>
    </row>
    <row r="12" spans="1:10" ht="45" customHeight="1" x14ac:dyDescent="0.2">
      <c r="B12" s="47" t="s">
        <v>96</v>
      </c>
      <c r="D12" s="66">
        <f>IF(ISBLANK(参照用シート!$H$4),"",IF(参照用シート!B4="市郡外","",IF(参照用シート!$H$4="本社（店）",IF(ISBLANK(参照用シート!$AE$4),"",参照用シート!$AE$4),IF(ISBLANK(参照用シート!$AN$4),"",参照用シート!$AN$4))))</f>
        <v>0</v>
      </c>
      <c r="E12" s="67">
        <f>IF(ISBLANK(参照用シート!$H$4),"",IF(参照用シート!B4="市郡外","",IF(参照用シート!$H$4="本社（店）",参照用シート!$AF$4,参照用シート!$AO$4)))</f>
        <v>0</v>
      </c>
      <c r="F12" s="681" t="s">
        <v>888</v>
      </c>
      <c r="G12" s="682"/>
      <c r="H12" s="682"/>
      <c r="I12" s="682"/>
      <c r="J12" s="683"/>
    </row>
    <row r="13" spans="1:10" ht="60" customHeight="1" thickBot="1" x14ac:dyDescent="0.25">
      <c r="B13" s="47"/>
      <c r="D13" s="51"/>
      <c r="E13" s="52"/>
      <c r="F13" s="684"/>
      <c r="G13" s="685"/>
      <c r="H13" s="685"/>
      <c r="I13" s="685"/>
      <c r="J13" s="686"/>
    </row>
    <row r="14" spans="1:10" ht="33" customHeight="1" x14ac:dyDescent="0.2">
      <c r="A14" s="696" t="s">
        <v>893</v>
      </c>
      <c r="B14" s="696"/>
      <c r="C14" s="696"/>
      <c r="D14" s="51"/>
      <c r="E14" s="52"/>
      <c r="F14" s="687" t="s">
        <v>883</v>
      </c>
      <c r="G14" s="688"/>
      <c r="H14" s="688"/>
      <c r="I14" s="688"/>
      <c r="J14" s="689"/>
    </row>
    <row r="15" spans="1:10" ht="45" customHeight="1" x14ac:dyDescent="0.2">
      <c r="B15" s="47" t="str">
        <f>IF(■入力シート!E48="","",IF(■入力シート!E48="八代市","居住地","居住地"))</f>
        <v/>
      </c>
      <c r="D15" s="679" t="str">
        <f>IF(■入力シート!E48="","",IF(■入力シート!E48="八代市",■入力シート!X48,■入力シート!X48))</f>
        <v/>
      </c>
      <c r="E15" s="679"/>
      <c r="F15" s="690"/>
      <c r="G15" s="691"/>
      <c r="H15" s="691"/>
      <c r="I15" s="691"/>
      <c r="J15" s="692"/>
    </row>
    <row r="16" spans="1:10" ht="45" customHeight="1" x14ac:dyDescent="0.2">
      <c r="B16" s="47" t="str">
        <f>IF(■入力シート!E48="","",IF(■入力シート!E48="八代市","フリガナ","フリガナ"))</f>
        <v/>
      </c>
      <c r="D16" s="679" t="str">
        <f>IF(■入力シート!E48="","",IF(■入力シート!E48="八代市",参照用シート!$Q$4,参照用シート!$Q$4))</f>
        <v/>
      </c>
      <c r="E16" s="679"/>
      <c r="F16" s="690"/>
      <c r="G16" s="691"/>
      <c r="H16" s="691"/>
      <c r="I16" s="691"/>
      <c r="J16" s="692"/>
    </row>
    <row r="17" spans="1:10" ht="33" customHeight="1" x14ac:dyDescent="0.2">
      <c r="B17" s="47" t="str">
        <f>IF(■入力シート!E48="","",IF(■入力シート!E48="八代市","氏名","氏名"))</f>
        <v/>
      </c>
      <c r="D17" s="679" t="str">
        <f>IF(■入力シート!E50="","",IF(■入力シート!E50="八代市",■入力シート!E49,■入力シート!E49))</f>
        <v/>
      </c>
      <c r="E17" s="679"/>
      <c r="F17" s="690"/>
      <c r="G17" s="691"/>
      <c r="H17" s="691"/>
      <c r="I17" s="691"/>
      <c r="J17" s="692"/>
    </row>
    <row r="18" spans="1:10" ht="45" customHeight="1" thickBot="1" x14ac:dyDescent="0.25">
      <c r="B18" s="47" t="str">
        <f>IF(■入力シート!E48="","",IF(■入力シート!E48="八代市","生年月日","生年月日"))</f>
        <v/>
      </c>
      <c r="D18" s="679" t="str">
        <f>IF(■入力シート!E51="","",IF(■入力シート!E51="八代市",■入力シート!E51&amp;■入力シート!G51&amp;"年"&amp;■入力シート!J51&amp;"月"&amp;■入力シート!M51&amp;"日",■入力シート!E51&amp;■入力シート!G51&amp;"年"&amp;■入力シート!J51&amp;"月"&amp;■入力シート!M51&amp;"日"))</f>
        <v/>
      </c>
      <c r="E18" s="679"/>
      <c r="F18" s="693"/>
      <c r="G18" s="694"/>
      <c r="H18" s="694"/>
      <c r="I18" s="694"/>
      <c r="J18" s="695"/>
    </row>
    <row r="19" spans="1:10" ht="51" customHeight="1" x14ac:dyDescent="0.15">
      <c r="A19" s="680" t="s">
        <v>880</v>
      </c>
      <c r="B19" s="680"/>
      <c r="C19" s="680"/>
      <c r="D19" s="680"/>
      <c r="E19" s="680"/>
    </row>
    <row r="20" spans="1:10" ht="39" customHeight="1" x14ac:dyDescent="0.15"/>
    <row r="21" spans="1:10" ht="33" customHeight="1" x14ac:dyDescent="0.15">
      <c r="D21" s="678" t="s">
        <v>851</v>
      </c>
      <c r="E21" s="678"/>
    </row>
  </sheetData>
  <sheetProtection algorithmName="SHA-512" hashValue="MlK7nqENfBi0IDMGzMKsOPG1hKKNc0M3aDXAiU4NNDeUThAxJe1n0MOrJ5P3WvhSo2h7LWs3HMIh9FE+Ebck9A==" saltValue="53EHC//hFa6qB8W73/hYYQ==" spinCount="100000" sheet="1" objects="1" scenarios="1"/>
  <mergeCells count="15">
    <mergeCell ref="D15:E15"/>
    <mergeCell ref="F12:J13"/>
    <mergeCell ref="F14:J18"/>
    <mergeCell ref="A14:C14"/>
    <mergeCell ref="A2:E2"/>
    <mergeCell ref="D11:E11"/>
    <mergeCell ref="D10:E10"/>
    <mergeCell ref="A7:E7"/>
    <mergeCell ref="A9:C9"/>
    <mergeCell ref="G2:G4"/>
    <mergeCell ref="D21:E21"/>
    <mergeCell ref="D18:E18"/>
    <mergeCell ref="D16:E16"/>
    <mergeCell ref="D17:E17"/>
    <mergeCell ref="A19:E19"/>
  </mergeCells>
  <phoneticPr fontId="3"/>
  <pageMargins left="0.98425196850393704" right="0.78740157480314965" top="0.59055118110236227" bottom="0.39370078740157483" header="0.39370078740157483" footer="0.1968503937007874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99FF"/>
  </sheetPr>
  <dimension ref="A1:I48"/>
  <sheetViews>
    <sheetView view="pageBreakPreview" zoomScaleNormal="100" zoomScaleSheetLayoutView="100" workbookViewId="0">
      <selection activeCell="B15" sqref="B15"/>
    </sheetView>
  </sheetViews>
  <sheetFormatPr defaultRowHeight="14.25" x14ac:dyDescent="0.15"/>
  <cols>
    <col min="1" max="1" width="4.875" style="286" customWidth="1"/>
    <col min="2" max="2" width="10.625" style="286" customWidth="1"/>
    <col min="3" max="3" width="15.625" style="286" customWidth="1"/>
    <col min="4" max="4" width="18.625" style="286" customWidth="1"/>
    <col min="5" max="5" width="10.625" style="286" customWidth="1"/>
    <col min="6" max="6" width="17.625" style="286" customWidth="1"/>
    <col min="7" max="7" width="15.625" style="286" customWidth="1"/>
    <col min="8" max="8" width="9" style="286"/>
    <col min="9" max="9" width="54" style="286" customWidth="1"/>
    <col min="10" max="16384" width="9" style="286"/>
  </cols>
  <sheetData>
    <row r="1" spans="1:9" ht="15" thickBot="1" x14ac:dyDescent="0.2">
      <c r="G1" s="287" t="s">
        <v>791</v>
      </c>
    </row>
    <row r="2" spans="1:9" ht="24" x14ac:dyDescent="0.15">
      <c r="A2" s="718" t="s">
        <v>792</v>
      </c>
      <c r="B2" s="718"/>
      <c r="C2" s="718"/>
      <c r="D2" s="718"/>
      <c r="E2" s="718"/>
      <c r="F2" s="718"/>
      <c r="G2" s="718"/>
      <c r="I2" s="702" t="s">
        <v>887</v>
      </c>
    </row>
    <row r="3" spans="1:9" ht="14.25" customHeight="1" x14ac:dyDescent="0.15">
      <c r="A3" s="288"/>
      <c r="B3" s="288"/>
      <c r="C3" s="288"/>
      <c r="D3" s="288"/>
      <c r="E3" s="288"/>
      <c r="F3" s="288"/>
      <c r="G3" s="288"/>
      <c r="I3" s="703"/>
    </row>
    <row r="4" spans="1:9" x14ac:dyDescent="0.15">
      <c r="F4" s="719" t="str">
        <f>IF(OR(ISBLANK(■入力シート!G17),ISBLANK(■入力シート!J17),ISBLANK(■入力シート!M17)),"令和　　年　　月　　日","令和"&amp;■入力シート!G17&amp;"年"&amp;■入力シート!J17&amp;"月"&amp;■入力シート!M17&amp;"日")</f>
        <v>令和　　年　　月　　日</v>
      </c>
      <c r="G4" s="719"/>
      <c r="I4" s="703"/>
    </row>
    <row r="5" spans="1:9" ht="21.75" customHeight="1" x14ac:dyDescent="0.15">
      <c r="A5" s="286" t="s">
        <v>849</v>
      </c>
      <c r="I5" s="703"/>
    </row>
    <row r="6" spans="1:9" ht="13.5" customHeight="1" x14ac:dyDescent="0.15">
      <c r="I6" s="703"/>
    </row>
    <row r="7" spans="1:9" ht="15.95" customHeight="1" x14ac:dyDescent="0.15">
      <c r="D7" s="289" t="s">
        <v>793</v>
      </c>
      <c r="E7" s="720" t="str">
        <f>IF(ISBLANK(■入力シート!E38),"",■入力シート!E58&amp;■入力シート!E62)</f>
        <v/>
      </c>
      <c r="F7" s="720"/>
      <c r="G7" s="720"/>
      <c r="I7" s="703"/>
    </row>
    <row r="8" spans="1:9" ht="15.95" customHeight="1" x14ac:dyDescent="0.15">
      <c r="D8" s="289" t="s">
        <v>794</v>
      </c>
      <c r="E8" s="720" t="str">
        <f>IF(ISBLANK(■入力シート!E38),"",■入力シート!E38)</f>
        <v/>
      </c>
      <c r="F8" s="720"/>
      <c r="G8" s="720"/>
      <c r="I8" s="703"/>
    </row>
    <row r="9" spans="1:9" ht="15.95" customHeight="1" x14ac:dyDescent="0.15">
      <c r="D9" s="289" t="s">
        <v>795</v>
      </c>
      <c r="E9" s="720" t="str">
        <f>IF(ISBLANK(■入力シート!E38),"",■入力シート!E45&amp;"　"&amp;■入力シート!E49)</f>
        <v/>
      </c>
      <c r="F9" s="720"/>
      <c r="G9" s="720"/>
      <c r="I9" s="703"/>
    </row>
    <row r="10" spans="1:9" ht="15.95" customHeight="1" x14ac:dyDescent="0.15">
      <c r="I10" s="703"/>
    </row>
    <row r="11" spans="1:9" ht="46.5" customHeight="1" x14ac:dyDescent="0.15">
      <c r="A11" s="717" t="s">
        <v>866</v>
      </c>
      <c r="B11" s="717"/>
      <c r="C11" s="717"/>
      <c r="D11" s="717"/>
      <c r="E11" s="717"/>
      <c r="F11" s="717"/>
      <c r="G11" s="717"/>
      <c r="I11" s="703"/>
    </row>
    <row r="12" spans="1:9" ht="15.95" customHeight="1" x14ac:dyDescent="0.15">
      <c r="I12" s="703"/>
    </row>
    <row r="13" spans="1:9" ht="15.95" customHeight="1" x14ac:dyDescent="0.15">
      <c r="A13" s="326" t="s">
        <v>867</v>
      </c>
      <c r="I13" s="704"/>
    </row>
    <row r="14" spans="1:9" ht="15" customHeight="1" thickBot="1" x14ac:dyDescent="0.2">
      <c r="I14" s="704"/>
    </row>
    <row r="15" spans="1:9" ht="24.95" customHeight="1" thickTop="1" thickBot="1" x14ac:dyDescent="0.2">
      <c r="B15" s="290"/>
      <c r="C15" s="291" t="s">
        <v>796</v>
      </c>
      <c r="I15" s="704"/>
    </row>
    <row r="16" spans="1:9" ht="20.25" customHeight="1" thickTop="1" x14ac:dyDescent="0.15">
      <c r="B16" s="347" t="s">
        <v>885</v>
      </c>
      <c r="I16" s="704"/>
    </row>
    <row r="17" spans="1:9" ht="15.95" customHeight="1" thickBot="1" x14ac:dyDescent="0.2">
      <c r="A17" s="286" t="s">
        <v>797</v>
      </c>
      <c r="I17" s="705"/>
    </row>
    <row r="18" spans="1:9" ht="15.95" customHeight="1" x14ac:dyDescent="0.15">
      <c r="A18" s="286" t="s">
        <v>798</v>
      </c>
    </row>
    <row r="19" spans="1:9" ht="15.95" customHeight="1" x14ac:dyDescent="0.15">
      <c r="B19" s="715" t="s">
        <v>13</v>
      </c>
      <c r="C19" s="715"/>
      <c r="D19" s="715" t="s">
        <v>90</v>
      </c>
      <c r="E19" s="715"/>
      <c r="F19" s="715"/>
      <c r="G19" s="715"/>
    </row>
    <row r="20" spans="1:9" ht="20.25" customHeight="1" x14ac:dyDescent="0.15">
      <c r="B20" s="713"/>
      <c r="C20" s="714"/>
      <c r="D20" s="713"/>
      <c r="E20" s="716"/>
      <c r="F20" s="716"/>
      <c r="G20" s="714"/>
    </row>
    <row r="21" spans="1:9" ht="15.95" customHeight="1" x14ac:dyDescent="0.15"/>
    <row r="22" spans="1:9" ht="15.95" customHeight="1" x14ac:dyDescent="0.15">
      <c r="A22" s="286" t="s">
        <v>799</v>
      </c>
    </row>
    <row r="23" spans="1:9" ht="15.95" customHeight="1" x14ac:dyDescent="0.15">
      <c r="B23" s="715" t="s">
        <v>13</v>
      </c>
      <c r="C23" s="715"/>
      <c r="D23" s="715" t="s">
        <v>90</v>
      </c>
      <c r="E23" s="715"/>
      <c r="F23" s="715"/>
      <c r="G23" s="715"/>
    </row>
    <row r="24" spans="1:9" ht="17.25" customHeight="1" x14ac:dyDescent="0.15">
      <c r="B24" s="713"/>
      <c r="C24" s="714"/>
      <c r="D24" s="709"/>
      <c r="E24" s="711"/>
      <c r="F24" s="711"/>
      <c r="G24" s="710"/>
    </row>
    <row r="25" spans="1:9" ht="17.25" customHeight="1" x14ac:dyDescent="0.15">
      <c r="B25" s="709"/>
      <c r="C25" s="710"/>
      <c r="D25" s="709"/>
      <c r="E25" s="711"/>
      <c r="F25" s="711"/>
      <c r="G25" s="710"/>
    </row>
    <row r="26" spans="1:9" ht="17.25" customHeight="1" x14ac:dyDescent="0.15">
      <c r="B26" s="709"/>
      <c r="C26" s="710"/>
      <c r="D26" s="709"/>
      <c r="E26" s="711"/>
      <c r="F26" s="711"/>
      <c r="G26" s="710"/>
    </row>
    <row r="27" spans="1:9" ht="17.25" customHeight="1" x14ac:dyDescent="0.15">
      <c r="B27" s="709"/>
      <c r="C27" s="710"/>
      <c r="D27" s="709"/>
      <c r="E27" s="711"/>
      <c r="F27" s="711"/>
      <c r="G27" s="710"/>
    </row>
    <row r="28" spans="1:9" ht="17.25" customHeight="1" x14ac:dyDescent="0.15">
      <c r="B28" s="709"/>
      <c r="C28" s="710"/>
      <c r="D28" s="709"/>
      <c r="E28" s="711"/>
      <c r="F28" s="711"/>
      <c r="G28" s="710"/>
    </row>
    <row r="29" spans="1:9" ht="15.95" customHeight="1" x14ac:dyDescent="0.15"/>
    <row r="30" spans="1:9" ht="15.95" customHeight="1" x14ac:dyDescent="0.15">
      <c r="A30" s="286" t="s">
        <v>800</v>
      </c>
    </row>
    <row r="31" spans="1:9" ht="15.95" customHeight="1" x14ac:dyDescent="0.15">
      <c r="B31" s="715" t="s">
        <v>13</v>
      </c>
      <c r="C31" s="715"/>
      <c r="D31" s="715" t="s">
        <v>90</v>
      </c>
      <c r="E31" s="715"/>
      <c r="F31" s="715"/>
      <c r="G31" s="715"/>
    </row>
    <row r="32" spans="1:9" ht="17.25" customHeight="1" x14ac:dyDescent="0.15">
      <c r="B32" s="713"/>
      <c r="C32" s="714"/>
      <c r="D32" s="709"/>
      <c r="E32" s="711"/>
      <c r="F32" s="711"/>
      <c r="G32" s="710"/>
    </row>
    <row r="33" spans="1:7" ht="17.25" customHeight="1" x14ac:dyDescent="0.15">
      <c r="B33" s="709"/>
      <c r="C33" s="710"/>
      <c r="D33" s="709"/>
      <c r="E33" s="711"/>
      <c r="F33" s="711"/>
      <c r="G33" s="710"/>
    </row>
    <row r="34" spans="1:7" ht="17.25" customHeight="1" x14ac:dyDescent="0.15">
      <c r="B34" s="709"/>
      <c r="C34" s="710"/>
      <c r="D34" s="709"/>
      <c r="E34" s="711"/>
      <c r="F34" s="711"/>
      <c r="G34" s="710"/>
    </row>
    <row r="35" spans="1:7" ht="17.25" customHeight="1" x14ac:dyDescent="0.15">
      <c r="B35" s="709"/>
      <c r="C35" s="710"/>
      <c r="D35" s="709"/>
      <c r="E35" s="711"/>
      <c r="F35" s="711"/>
      <c r="G35" s="710"/>
    </row>
    <row r="36" spans="1:7" ht="17.25" customHeight="1" x14ac:dyDescent="0.15">
      <c r="B36" s="709"/>
      <c r="C36" s="710"/>
      <c r="D36" s="709"/>
      <c r="E36" s="711"/>
      <c r="F36" s="711"/>
      <c r="G36" s="710"/>
    </row>
    <row r="37" spans="1:7" ht="15.95" customHeight="1" x14ac:dyDescent="0.15"/>
    <row r="38" spans="1:7" ht="15.95" customHeight="1" x14ac:dyDescent="0.15">
      <c r="A38" s="286" t="s">
        <v>801</v>
      </c>
    </row>
    <row r="39" spans="1:7" ht="15.95" customHeight="1" x14ac:dyDescent="0.15">
      <c r="B39" s="707" t="s">
        <v>802</v>
      </c>
      <c r="C39" s="708"/>
      <c r="D39" s="707" t="s">
        <v>803</v>
      </c>
      <c r="E39" s="712"/>
      <c r="F39" s="712"/>
      <c r="G39" s="708"/>
    </row>
    <row r="40" spans="1:7" ht="15.95" customHeight="1" x14ac:dyDescent="0.15">
      <c r="B40" s="292" t="s">
        <v>581</v>
      </c>
      <c r="C40" s="292" t="s">
        <v>116</v>
      </c>
      <c r="D40" s="292" t="s">
        <v>13</v>
      </c>
      <c r="E40" s="707" t="s">
        <v>90</v>
      </c>
      <c r="F40" s="708"/>
      <c r="G40" s="292" t="s">
        <v>581</v>
      </c>
    </row>
    <row r="41" spans="1:7" ht="17.25" customHeight="1" x14ac:dyDescent="0.15">
      <c r="B41" s="293"/>
      <c r="C41" s="293"/>
      <c r="D41" s="293"/>
      <c r="E41" s="709"/>
      <c r="F41" s="710"/>
      <c r="G41" s="293"/>
    </row>
    <row r="42" spans="1:7" ht="17.25" customHeight="1" x14ac:dyDescent="0.15">
      <c r="B42" s="293"/>
      <c r="C42" s="293"/>
      <c r="D42" s="293"/>
      <c r="E42" s="709"/>
      <c r="F42" s="710"/>
      <c r="G42" s="293"/>
    </row>
    <row r="43" spans="1:7" ht="17.25" customHeight="1" x14ac:dyDescent="0.15">
      <c r="B43" s="293"/>
      <c r="C43" s="293"/>
      <c r="D43" s="293"/>
      <c r="E43" s="709"/>
      <c r="F43" s="710"/>
      <c r="G43" s="293"/>
    </row>
    <row r="44" spans="1:7" ht="17.25" customHeight="1" x14ac:dyDescent="0.15">
      <c r="B44" s="293"/>
      <c r="C44" s="293"/>
      <c r="D44" s="293"/>
      <c r="E44" s="709"/>
      <c r="F44" s="710"/>
      <c r="G44" s="293"/>
    </row>
    <row r="45" spans="1:7" ht="17.25" customHeight="1" x14ac:dyDescent="0.15">
      <c r="B45" s="293"/>
      <c r="C45" s="293"/>
      <c r="D45" s="293"/>
      <c r="E45" s="709"/>
      <c r="F45" s="710"/>
      <c r="G45" s="293"/>
    </row>
    <row r="46" spans="1:7" ht="17.25" customHeight="1" x14ac:dyDescent="0.15">
      <c r="B46" s="294"/>
      <c r="C46" s="294"/>
      <c r="D46" s="294"/>
      <c r="E46" s="709"/>
      <c r="F46" s="710"/>
      <c r="G46" s="294"/>
    </row>
    <row r="47" spans="1:7" ht="17.25" customHeight="1" x14ac:dyDescent="0.15">
      <c r="B47" s="294"/>
      <c r="C47" s="294"/>
      <c r="D47" s="294"/>
      <c r="E47" s="709"/>
      <c r="F47" s="710"/>
      <c r="G47" s="294"/>
    </row>
    <row r="48" spans="1:7" ht="90" customHeight="1" x14ac:dyDescent="0.15">
      <c r="A48" s="706" t="s">
        <v>804</v>
      </c>
      <c r="B48" s="706"/>
      <c r="C48" s="706"/>
      <c r="D48" s="706"/>
      <c r="E48" s="706"/>
      <c r="F48" s="706"/>
      <c r="G48" s="706"/>
    </row>
  </sheetData>
  <sheetProtection algorithmName="SHA-512" hashValue="HpyMXjYlEyxndOwB86UoxKmbeMLyxIk4XO+GUz/+6JMGFqqVy6xA4E/Qes6j5NyplzvqxXlxKbyyurciDUIj6w==" saltValue="UwrRvmzUyPy74Aw2ZRtYPQ==" spinCount="100000" sheet="1" objects="1" scenarios="1"/>
  <mergeCells count="46">
    <mergeCell ref="A11:G11"/>
    <mergeCell ref="A2:G2"/>
    <mergeCell ref="F4:G4"/>
    <mergeCell ref="E7:G7"/>
    <mergeCell ref="E8:G8"/>
    <mergeCell ref="E9:G9"/>
    <mergeCell ref="B19:C19"/>
    <mergeCell ref="D19:G19"/>
    <mergeCell ref="B20:C20"/>
    <mergeCell ref="D20:G20"/>
    <mergeCell ref="B23:C23"/>
    <mergeCell ref="D23:G23"/>
    <mergeCell ref="B24:C24"/>
    <mergeCell ref="D24:G24"/>
    <mergeCell ref="B25:C25"/>
    <mergeCell ref="D25:G25"/>
    <mergeCell ref="B26:C26"/>
    <mergeCell ref="D26:G26"/>
    <mergeCell ref="B27:C27"/>
    <mergeCell ref="D27:G27"/>
    <mergeCell ref="B28:C28"/>
    <mergeCell ref="D28:G28"/>
    <mergeCell ref="B31:C31"/>
    <mergeCell ref="D31:G31"/>
    <mergeCell ref="B32:C32"/>
    <mergeCell ref="D32:G32"/>
    <mergeCell ref="B33:C33"/>
    <mergeCell ref="D33:G33"/>
    <mergeCell ref="B34:C34"/>
    <mergeCell ref="D34:G34"/>
    <mergeCell ref="I2:I17"/>
    <mergeCell ref="A48:G48"/>
    <mergeCell ref="E40:F40"/>
    <mergeCell ref="E41:F41"/>
    <mergeCell ref="E44:F44"/>
    <mergeCell ref="E45:F45"/>
    <mergeCell ref="E46:F46"/>
    <mergeCell ref="E47:F47"/>
    <mergeCell ref="E42:F42"/>
    <mergeCell ref="E43:F43"/>
    <mergeCell ref="B35:C35"/>
    <mergeCell ref="D35:G35"/>
    <mergeCell ref="B36:C36"/>
    <mergeCell ref="D36:G36"/>
    <mergeCell ref="B39:C39"/>
    <mergeCell ref="D39:G39"/>
  </mergeCells>
  <phoneticPr fontId="3"/>
  <dataValidations count="1">
    <dataValidation type="list" allowBlank="1" showInputMessage="1" showErrorMessage="1" sqref="B15" xr:uid="{00000000-0002-0000-0D00-000000000000}">
      <formula1>"あり,なし"</formula1>
    </dataValidation>
  </dataValidations>
  <pageMargins left="0.7" right="0.7" top="0.75" bottom="0.75" header="0.3" footer="0.3"/>
  <pageSetup paperSize="9" scale="8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99FF"/>
  </sheetPr>
  <dimension ref="A1:G17"/>
  <sheetViews>
    <sheetView tabSelected="1" view="pageBreakPreview" topLeftCell="A10" zoomScaleNormal="100" zoomScaleSheetLayoutView="100" workbookViewId="0">
      <selection activeCell="D13" sqref="D13:E13"/>
    </sheetView>
  </sheetViews>
  <sheetFormatPr defaultRowHeight="33" customHeight="1" x14ac:dyDescent="0.15"/>
  <cols>
    <col min="1" max="1" width="6.375" style="63" customWidth="1"/>
    <col min="2" max="2" width="21.375" style="43" customWidth="1"/>
    <col min="3" max="3" width="5.625" style="43" customWidth="1"/>
    <col min="4" max="4" width="25.625" style="43" customWidth="1"/>
    <col min="5" max="5" width="28.625" style="43" customWidth="1"/>
    <col min="6" max="6" width="9" style="43"/>
    <col min="7" max="7" width="61.875" style="43" customWidth="1"/>
    <col min="8" max="16384" width="9" style="43"/>
  </cols>
  <sheetData>
    <row r="1" spans="1:7" ht="14.25" x14ac:dyDescent="0.15">
      <c r="B1" s="44"/>
      <c r="E1" s="59" t="s">
        <v>833</v>
      </c>
    </row>
    <row r="2" spans="1:7" ht="42" customHeight="1" x14ac:dyDescent="0.15">
      <c r="A2" s="721" t="s">
        <v>834</v>
      </c>
      <c r="B2" s="721"/>
      <c r="C2" s="721"/>
      <c r="D2" s="721"/>
      <c r="E2" s="721"/>
      <c r="G2" s="665" t="s">
        <v>886</v>
      </c>
    </row>
    <row r="3" spans="1:7" ht="14.25" customHeight="1" x14ac:dyDescent="0.15">
      <c r="B3" s="44"/>
      <c r="G3" s="666"/>
    </row>
    <row r="4" spans="1:7" ht="16.5" customHeight="1" x14ac:dyDescent="0.15">
      <c r="B4" s="44"/>
      <c r="E4" s="45"/>
      <c r="G4" s="667"/>
    </row>
    <row r="5" spans="1:7" ht="30" customHeight="1" x14ac:dyDescent="0.15">
      <c r="A5" s="323" t="s">
        <v>849</v>
      </c>
      <c r="B5" s="322"/>
    </row>
    <row r="6" spans="1:7" ht="26.25" customHeight="1" x14ac:dyDescent="0.15"/>
    <row r="7" spans="1:7" ht="270" customHeight="1" x14ac:dyDescent="0.15">
      <c r="A7" s="697" t="s">
        <v>852</v>
      </c>
      <c r="B7" s="697"/>
      <c r="C7" s="697"/>
      <c r="D7" s="697"/>
      <c r="E7" s="697"/>
    </row>
    <row r="8" spans="1:7" ht="19.5" customHeight="1" x14ac:dyDescent="0.15"/>
    <row r="9" spans="1:7" ht="37.5" customHeight="1" x14ac:dyDescent="0.2">
      <c r="A9" s="719" t="str">
        <f>IF(OR(ISBLANK(■入力シート!G17),ISBLANK(■入力シート!J17),ISBLANK(■入力シート!M17)),"令和　　年　　月　　日","令和"&amp;■入力シート!G17&amp;"年"&amp;■入力シート!J17&amp;"月"&amp;■入力シート!M17&amp;"日")</f>
        <v>令和　　年　　月　　日</v>
      </c>
      <c r="B9" s="719"/>
      <c r="C9" s="306"/>
    </row>
    <row r="10" spans="1:7" ht="40.5" customHeight="1" x14ac:dyDescent="0.2">
      <c r="A10" s="696"/>
      <c r="B10" s="696"/>
      <c r="C10" s="696"/>
      <c r="D10" s="51"/>
      <c r="E10" s="52"/>
    </row>
    <row r="11" spans="1:7" ht="27" customHeight="1" x14ac:dyDescent="0.15">
      <c r="B11" s="289" t="s">
        <v>793</v>
      </c>
      <c r="D11" s="723" t="str">
        <f>IF(ISBLANK(■入力シート!E38),"",■入力シート!E58&amp;■入力シート!E62)</f>
        <v/>
      </c>
      <c r="E11" s="723"/>
    </row>
    <row r="12" spans="1:7" ht="27" customHeight="1" x14ac:dyDescent="0.15">
      <c r="B12" s="289" t="s">
        <v>794</v>
      </c>
      <c r="D12" s="724" t="str">
        <f>IF(ISBLANK(■入力シート!E38),"",■入力シート!E38)</f>
        <v/>
      </c>
      <c r="E12" s="724"/>
    </row>
    <row r="13" spans="1:7" ht="27" customHeight="1" x14ac:dyDescent="0.15">
      <c r="B13" s="289" t="s">
        <v>795</v>
      </c>
      <c r="D13" s="724" t="str">
        <f>IF(ISBLANK(■入力シート!E38),"",■入力シート!E45&amp;"　"&amp;■入力シート!E49)</f>
        <v/>
      </c>
      <c r="E13" s="724"/>
    </row>
    <row r="14" spans="1:7" ht="45" customHeight="1" x14ac:dyDescent="0.2">
      <c r="B14" s="46"/>
      <c r="D14" s="725"/>
      <c r="E14" s="725"/>
    </row>
    <row r="15" spans="1:7" ht="51" customHeight="1" x14ac:dyDescent="0.15">
      <c r="B15" s="726"/>
      <c r="C15" s="727"/>
      <c r="D15" s="727"/>
      <c r="E15" s="727"/>
    </row>
    <row r="16" spans="1:7" ht="51" customHeight="1" x14ac:dyDescent="0.15"/>
    <row r="17" spans="4:5" ht="33" customHeight="1" x14ac:dyDescent="0.15">
      <c r="D17" s="722"/>
      <c r="E17" s="722"/>
    </row>
  </sheetData>
  <sheetProtection algorithmName="SHA-512" hashValue="zGQwYSOOCwVV/4XzOVr0nUABExPbcFIXiJ6owz6ker4ONzCLTZZf+ba8nte62wT+y9odTkUahGFbepLow2x3Sg==" saltValue="VaWaufH13O9SyEqDgx+qRw==" spinCount="100000" sheet="1" objects="1" scenarios="1"/>
  <mergeCells count="11">
    <mergeCell ref="G2:G4"/>
    <mergeCell ref="A2:E2"/>
    <mergeCell ref="A7:E7"/>
    <mergeCell ref="A9:B9"/>
    <mergeCell ref="D17:E17"/>
    <mergeCell ref="A10:C10"/>
    <mergeCell ref="D11:E11"/>
    <mergeCell ref="D12:E12"/>
    <mergeCell ref="D13:E13"/>
    <mergeCell ref="D14:E14"/>
    <mergeCell ref="B15:E15"/>
  </mergeCells>
  <phoneticPr fontId="3"/>
  <dataValidations count="2">
    <dataValidation imeMode="halfKatakana" allowBlank="1" showInputMessage="1" showErrorMessage="1" sqref="D12:E12" xr:uid="{00000000-0002-0000-0E00-000000000000}"/>
    <dataValidation imeMode="off" allowBlank="1" showInputMessage="1" showErrorMessage="1" sqref="D14:E14" xr:uid="{00000000-0002-0000-0E00-000001000000}"/>
  </dataValidations>
  <pageMargins left="0.78740157480314965" right="0.59055118110236227"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0"/>
  </sheetPr>
  <dimension ref="A2:GI4"/>
  <sheetViews>
    <sheetView topLeftCell="AB1" zoomScale="85" zoomScaleNormal="85" zoomScaleSheetLayoutView="100" workbookViewId="0">
      <selection activeCell="AG4" sqref="AG4"/>
    </sheetView>
  </sheetViews>
  <sheetFormatPr defaultRowHeight="13.5" x14ac:dyDescent="0.15"/>
  <cols>
    <col min="1" max="2" width="20.625" customWidth="1"/>
    <col min="3" max="3" width="18.75" customWidth="1"/>
    <col min="4" max="4" width="6.625" customWidth="1"/>
    <col min="5" max="5" width="5.625" customWidth="1"/>
    <col min="6" max="6" width="5.5" customWidth="1"/>
    <col min="7" max="7" width="10.25" customWidth="1"/>
    <col min="8" max="8" width="19.625" customWidth="1"/>
    <col min="9" max="9" width="18.125" customWidth="1"/>
    <col min="10" max="10" width="17.125" customWidth="1"/>
    <col min="11" max="11" width="13.625" customWidth="1"/>
    <col min="12" max="12" width="23.125" customWidth="1"/>
    <col min="13" max="13" width="27.625" customWidth="1"/>
    <col min="14" max="14" width="25.5" customWidth="1"/>
    <col min="15" max="15" width="4.5" style="1" hidden="1" customWidth="1"/>
    <col min="16" max="16" width="39" customWidth="1"/>
    <col min="17" max="21" width="19.125" customWidth="1"/>
    <col min="22" max="25" width="10.125" customWidth="1"/>
    <col min="26" max="26" width="19" customWidth="1"/>
    <col min="27" max="27" width="14" customWidth="1"/>
    <col min="28" max="28" width="50.625" customWidth="1"/>
    <col min="29" max="29" width="35.625" customWidth="1"/>
    <col min="30" max="30" width="28.625" customWidth="1"/>
    <col min="31" max="31" width="23.75" customWidth="1"/>
    <col min="32" max="32" width="22.625" customWidth="1"/>
    <col min="33" max="34" width="27.625" customWidth="1"/>
    <col min="35" max="35" width="23.25" customWidth="1"/>
    <col min="36" max="36" width="15" customWidth="1"/>
    <col min="37" max="37" width="50.625" customWidth="1"/>
    <col min="38" max="38" width="35.625" customWidth="1"/>
    <col min="39" max="39" width="26.625" customWidth="1"/>
    <col min="40" max="40" width="18.625" customWidth="1"/>
    <col min="41" max="41" width="19.625" customWidth="1"/>
    <col min="42" max="42" width="24.25" customWidth="1"/>
    <col min="43" max="43" width="27.625" customWidth="1"/>
    <col min="44" max="72" width="6.75" customWidth="1"/>
    <col min="189" max="190" width="27" customWidth="1"/>
    <col min="191" max="191" width="13.125" customWidth="1"/>
  </cols>
  <sheetData>
    <row r="2" spans="1:191" s="225" customFormat="1" ht="24" customHeight="1" x14ac:dyDescent="0.15">
      <c r="A2" s="524" t="s">
        <v>42</v>
      </c>
      <c r="B2" s="524" t="s">
        <v>369</v>
      </c>
      <c r="C2" s="531" t="s">
        <v>370</v>
      </c>
      <c r="D2" s="531" t="s">
        <v>371</v>
      </c>
      <c r="E2" s="531"/>
      <c r="F2" s="531"/>
      <c r="G2" s="531"/>
      <c r="H2" s="531" t="s">
        <v>372</v>
      </c>
      <c r="I2" s="528" t="s">
        <v>759</v>
      </c>
      <c r="J2" s="528" t="s">
        <v>444</v>
      </c>
      <c r="K2" s="528" t="s">
        <v>760</v>
      </c>
      <c r="L2" s="528" t="s">
        <v>5</v>
      </c>
      <c r="M2" s="529" t="s">
        <v>761</v>
      </c>
      <c r="N2" s="528" t="s">
        <v>762</v>
      </c>
      <c r="O2" s="528" t="s">
        <v>4</v>
      </c>
      <c r="P2" s="528" t="s">
        <v>445</v>
      </c>
      <c r="Q2" s="528" t="s">
        <v>763</v>
      </c>
      <c r="R2" s="528" t="s">
        <v>764</v>
      </c>
      <c r="S2" s="528" t="s">
        <v>765</v>
      </c>
      <c r="T2" s="528" t="s">
        <v>766</v>
      </c>
      <c r="U2" s="528" t="s">
        <v>767</v>
      </c>
      <c r="V2" s="528" t="s">
        <v>491</v>
      </c>
      <c r="W2" s="528"/>
      <c r="X2" s="528"/>
      <c r="Y2" s="528"/>
      <c r="Z2" s="526" t="s">
        <v>373</v>
      </c>
      <c r="AA2" s="524" t="s">
        <v>374</v>
      </c>
      <c r="AB2" s="524"/>
      <c r="AC2" s="526" t="s">
        <v>375</v>
      </c>
      <c r="AD2" s="526" t="s">
        <v>376</v>
      </c>
      <c r="AE2" s="520" t="s">
        <v>377</v>
      </c>
      <c r="AF2" s="520" t="s">
        <v>378</v>
      </c>
      <c r="AG2" s="520" t="s">
        <v>379</v>
      </c>
      <c r="AH2" s="520" t="s">
        <v>380</v>
      </c>
      <c r="AI2" s="526" t="s">
        <v>381</v>
      </c>
      <c r="AJ2" s="524" t="s">
        <v>382</v>
      </c>
      <c r="AK2" s="524"/>
      <c r="AL2" s="532" t="s">
        <v>383</v>
      </c>
      <c r="AM2" s="526" t="s">
        <v>384</v>
      </c>
      <c r="AN2" s="520" t="s">
        <v>385</v>
      </c>
      <c r="AO2" s="520" t="s">
        <v>386</v>
      </c>
      <c r="AP2" s="520" t="s">
        <v>387</v>
      </c>
      <c r="AQ2" s="520" t="s">
        <v>388</v>
      </c>
      <c r="AR2" s="534" t="s">
        <v>808</v>
      </c>
      <c r="AS2" s="535"/>
      <c r="AT2" s="535"/>
      <c r="AU2" s="535"/>
      <c r="AV2" s="535"/>
      <c r="AW2" s="535"/>
      <c r="AX2" s="535"/>
      <c r="AY2" s="535"/>
      <c r="AZ2" s="535"/>
      <c r="BA2" s="535"/>
      <c r="BB2" s="535"/>
      <c r="BC2" s="535"/>
      <c r="BD2" s="535"/>
      <c r="BE2" s="535"/>
      <c r="BF2" s="535"/>
      <c r="BG2" s="535"/>
      <c r="BH2" s="535"/>
      <c r="BI2" s="535"/>
      <c r="BJ2" s="535"/>
      <c r="BK2" s="535"/>
      <c r="BL2" s="535"/>
      <c r="BM2" s="535"/>
      <c r="BN2" s="535"/>
      <c r="BO2" s="535"/>
      <c r="BP2" s="535"/>
      <c r="BQ2" s="535"/>
      <c r="BR2" s="535"/>
      <c r="BS2" s="535"/>
      <c r="BT2" s="536"/>
      <c r="BU2" s="524" t="s">
        <v>14</v>
      </c>
      <c r="BV2" s="525"/>
      <c r="BW2" s="525"/>
      <c r="BX2" s="525"/>
      <c r="BY2" s="524" t="s">
        <v>15</v>
      </c>
      <c r="BZ2" s="525"/>
      <c r="CA2" s="525"/>
      <c r="CB2" s="525"/>
      <c r="CC2" s="524" t="s">
        <v>16</v>
      </c>
      <c r="CD2" s="525"/>
      <c r="CE2" s="525"/>
      <c r="CF2" s="525"/>
      <c r="CG2" s="524" t="s">
        <v>17</v>
      </c>
      <c r="CH2" s="525"/>
      <c r="CI2" s="525"/>
      <c r="CJ2" s="525"/>
      <c r="CK2" s="524" t="s">
        <v>102</v>
      </c>
      <c r="CL2" s="525"/>
      <c r="CM2" s="525"/>
      <c r="CN2" s="525"/>
      <c r="CO2" s="524" t="s">
        <v>18</v>
      </c>
      <c r="CP2" s="525"/>
      <c r="CQ2" s="525"/>
      <c r="CR2" s="525"/>
      <c r="CS2" s="524" t="s">
        <v>19</v>
      </c>
      <c r="CT2" s="525"/>
      <c r="CU2" s="525"/>
      <c r="CV2" s="525"/>
      <c r="CW2" s="524" t="s">
        <v>20</v>
      </c>
      <c r="CX2" s="525"/>
      <c r="CY2" s="525"/>
      <c r="CZ2" s="525"/>
      <c r="DA2" s="524" t="s">
        <v>21</v>
      </c>
      <c r="DB2" s="525"/>
      <c r="DC2" s="525"/>
      <c r="DD2" s="525"/>
      <c r="DE2" s="524" t="s">
        <v>103</v>
      </c>
      <c r="DF2" s="525"/>
      <c r="DG2" s="525"/>
      <c r="DH2" s="525"/>
      <c r="DI2" s="524" t="s">
        <v>22</v>
      </c>
      <c r="DJ2" s="525"/>
      <c r="DK2" s="525"/>
      <c r="DL2" s="525"/>
      <c r="DM2" s="524" t="s">
        <v>23</v>
      </c>
      <c r="DN2" s="525"/>
      <c r="DO2" s="525"/>
      <c r="DP2" s="525"/>
      <c r="DQ2" s="524" t="s">
        <v>104</v>
      </c>
      <c r="DR2" s="525"/>
      <c r="DS2" s="525"/>
      <c r="DT2" s="525"/>
      <c r="DU2" s="524" t="s">
        <v>105</v>
      </c>
      <c r="DV2" s="525"/>
      <c r="DW2" s="525"/>
      <c r="DX2" s="525"/>
      <c r="DY2" s="524" t="s">
        <v>24</v>
      </c>
      <c r="DZ2" s="525"/>
      <c r="EA2" s="525"/>
      <c r="EB2" s="525"/>
      <c r="EC2" s="524" t="s">
        <v>106</v>
      </c>
      <c r="ED2" s="525"/>
      <c r="EE2" s="525"/>
      <c r="EF2" s="525"/>
      <c r="EG2" s="524" t="s">
        <v>25</v>
      </c>
      <c r="EH2" s="525"/>
      <c r="EI2" s="525"/>
      <c r="EJ2" s="525"/>
      <c r="EK2" s="524" t="s">
        <v>26</v>
      </c>
      <c r="EL2" s="525"/>
      <c r="EM2" s="525"/>
      <c r="EN2" s="525"/>
      <c r="EO2" s="524" t="s">
        <v>27</v>
      </c>
      <c r="EP2" s="525"/>
      <c r="EQ2" s="525"/>
      <c r="ER2" s="525"/>
      <c r="ES2" s="524" t="s">
        <v>28</v>
      </c>
      <c r="ET2" s="525"/>
      <c r="EU2" s="525"/>
      <c r="EV2" s="525"/>
      <c r="EW2" s="524" t="s">
        <v>29</v>
      </c>
      <c r="EX2" s="525"/>
      <c r="EY2" s="525"/>
      <c r="EZ2" s="525"/>
      <c r="FA2" s="524" t="s">
        <v>30</v>
      </c>
      <c r="FB2" s="525"/>
      <c r="FC2" s="525"/>
      <c r="FD2" s="525"/>
      <c r="FE2" s="524" t="s">
        <v>31</v>
      </c>
      <c r="FF2" s="525"/>
      <c r="FG2" s="525"/>
      <c r="FH2" s="525"/>
      <c r="FI2" s="524" t="s">
        <v>32</v>
      </c>
      <c r="FJ2" s="525"/>
      <c r="FK2" s="525"/>
      <c r="FL2" s="525"/>
      <c r="FM2" s="524" t="s">
        <v>33</v>
      </c>
      <c r="FN2" s="525"/>
      <c r="FO2" s="525"/>
      <c r="FP2" s="525"/>
      <c r="FQ2" s="524" t="s">
        <v>34</v>
      </c>
      <c r="FR2" s="525"/>
      <c r="FS2" s="525"/>
      <c r="FT2" s="525"/>
      <c r="FU2" s="524" t="s">
        <v>35</v>
      </c>
      <c r="FV2" s="525"/>
      <c r="FW2" s="525"/>
      <c r="FX2" s="525"/>
      <c r="FY2" s="524" t="s">
        <v>36</v>
      </c>
      <c r="FZ2" s="525"/>
      <c r="GA2" s="525"/>
      <c r="GB2" s="525"/>
      <c r="GC2" s="524" t="s">
        <v>781</v>
      </c>
      <c r="GD2" s="525"/>
      <c r="GE2" s="525"/>
      <c r="GF2" s="525"/>
      <c r="GG2" s="520" t="s">
        <v>758</v>
      </c>
      <c r="GH2" s="520" t="s">
        <v>835</v>
      </c>
      <c r="GI2" s="522" t="s">
        <v>770</v>
      </c>
    </row>
    <row r="3" spans="1:191" s="225" customFormat="1" ht="24" customHeight="1" x14ac:dyDescent="0.15">
      <c r="A3" s="524"/>
      <c r="B3" s="524"/>
      <c r="C3" s="531"/>
      <c r="D3" s="531"/>
      <c r="E3" s="531"/>
      <c r="F3" s="531"/>
      <c r="G3" s="531"/>
      <c r="H3" s="531"/>
      <c r="I3" s="525"/>
      <c r="J3" s="525"/>
      <c r="K3" s="525"/>
      <c r="L3" s="528"/>
      <c r="M3" s="530"/>
      <c r="N3" s="524"/>
      <c r="O3" s="524"/>
      <c r="P3" s="528"/>
      <c r="Q3" s="528"/>
      <c r="R3" s="528"/>
      <c r="S3" s="528"/>
      <c r="T3" s="528"/>
      <c r="U3" s="528"/>
      <c r="V3" s="227" t="s">
        <v>1</v>
      </c>
      <c r="W3" s="227" t="s">
        <v>492</v>
      </c>
      <c r="X3" s="227" t="s">
        <v>2</v>
      </c>
      <c r="Y3" s="227" t="s">
        <v>412</v>
      </c>
      <c r="Z3" s="527"/>
      <c r="AA3" s="228" t="s">
        <v>41</v>
      </c>
      <c r="AB3" s="228" t="s">
        <v>43</v>
      </c>
      <c r="AC3" s="527"/>
      <c r="AD3" s="527"/>
      <c r="AE3" s="521"/>
      <c r="AF3" s="521"/>
      <c r="AG3" s="521"/>
      <c r="AH3" s="521"/>
      <c r="AI3" s="527"/>
      <c r="AJ3" s="228" t="s">
        <v>41</v>
      </c>
      <c r="AK3" s="228" t="s">
        <v>44</v>
      </c>
      <c r="AL3" s="533"/>
      <c r="AM3" s="527"/>
      <c r="AN3" s="521"/>
      <c r="AO3" s="521"/>
      <c r="AP3" s="521"/>
      <c r="AQ3" s="521"/>
      <c r="AR3" s="228" t="s">
        <v>809</v>
      </c>
      <c r="AS3" s="228" t="s">
        <v>810</v>
      </c>
      <c r="AT3" s="228" t="s">
        <v>811</v>
      </c>
      <c r="AU3" s="228" t="s">
        <v>812</v>
      </c>
      <c r="AV3" s="228" t="s">
        <v>397</v>
      </c>
      <c r="AW3" s="228" t="s">
        <v>813</v>
      </c>
      <c r="AX3" s="228" t="s">
        <v>814</v>
      </c>
      <c r="AY3" s="228" t="s">
        <v>815</v>
      </c>
      <c r="AZ3" s="228" t="s">
        <v>816</v>
      </c>
      <c r="BA3" s="228" t="s">
        <v>398</v>
      </c>
      <c r="BB3" s="228" t="s">
        <v>817</v>
      </c>
      <c r="BC3" s="228" t="s">
        <v>818</v>
      </c>
      <c r="BD3" s="228" t="s">
        <v>399</v>
      </c>
      <c r="BE3" s="228" t="s">
        <v>400</v>
      </c>
      <c r="BF3" s="228" t="s">
        <v>819</v>
      </c>
      <c r="BG3" s="228" t="s">
        <v>401</v>
      </c>
      <c r="BH3" s="228" t="s">
        <v>820</v>
      </c>
      <c r="BI3" s="228" t="s">
        <v>821</v>
      </c>
      <c r="BJ3" s="228" t="s">
        <v>822</v>
      </c>
      <c r="BK3" s="228" t="s">
        <v>823</v>
      </c>
      <c r="BL3" s="228" t="s">
        <v>824</v>
      </c>
      <c r="BM3" s="228" t="s">
        <v>825</v>
      </c>
      <c r="BN3" s="228" t="s">
        <v>826</v>
      </c>
      <c r="BO3" s="228" t="s">
        <v>827</v>
      </c>
      <c r="BP3" s="228" t="s">
        <v>828</v>
      </c>
      <c r="BQ3" s="228" t="s">
        <v>829</v>
      </c>
      <c r="BR3" s="228" t="s">
        <v>830</v>
      </c>
      <c r="BS3" s="228" t="s">
        <v>831</v>
      </c>
      <c r="BT3" s="228" t="s">
        <v>832</v>
      </c>
      <c r="BU3" s="229" t="s">
        <v>38</v>
      </c>
      <c r="BV3" s="228" t="s">
        <v>8</v>
      </c>
      <c r="BW3" s="228" t="s">
        <v>416</v>
      </c>
      <c r="BX3" s="228" t="s">
        <v>46</v>
      </c>
      <c r="BY3" s="229" t="s">
        <v>38</v>
      </c>
      <c r="BZ3" s="228" t="s">
        <v>39</v>
      </c>
      <c r="CA3" s="228" t="s">
        <v>416</v>
      </c>
      <c r="CB3" s="228" t="s">
        <v>46</v>
      </c>
      <c r="CC3" s="229" t="s">
        <v>38</v>
      </c>
      <c r="CD3" s="228" t="s">
        <v>39</v>
      </c>
      <c r="CE3" s="228" t="s">
        <v>416</v>
      </c>
      <c r="CF3" s="228" t="s">
        <v>46</v>
      </c>
      <c r="CG3" s="229" t="s">
        <v>38</v>
      </c>
      <c r="CH3" s="228" t="s">
        <v>39</v>
      </c>
      <c r="CI3" s="228" t="s">
        <v>416</v>
      </c>
      <c r="CJ3" s="228" t="s">
        <v>46</v>
      </c>
      <c r="CK3" s="229" t="s">
        <v>38</v>
      </c>
      <c r="CL3" s="228" t="s">
        <v>39</v>
      </c>
      <c r="CM3" s="228" t="s">
        <v>416</v>
      </c>
      <c r="CN3" s="228" t="s">
        <v>46</v>
      </c>
      <c r="CO3" s="229" t="s">
        <v>38</v>
      </c>
      <c r="CP3" s="228" t="s">
        <v>39</v>
      </c>
      <c r="CQ3" s="228" t="s">
        <v>416</v>
      </c>
      <c r="CR3" s="228" t="s">
        <v>46</v>
      </c>
      <c r="CS3" s="229" t="s">
        <v>38</v>
      </c>
      <c r="CT3" s="228" t="s">
        <v>39</v>
      </c>
      <c r="CU3" s="228" t="s">
        <v>416</v>
      </c>
      <c r="CV3" s="228" t="s">
        <v>46</v>
      </c>
      <c r="CW3" s="229" t="s">
        <v>38</v>
      </c>
      <c r="CX3" s="228" t="s">
        <v>39</v>
      </c>
      <c r="CY3" s="228" t="s">
        <v>416</v>
      </c>
      <c r="CZ3" s="228" t="s">
        <v>46</v>
      </c>
      <c r="DA3" s="229" t="s">
        <v>38</v>
      </c>
      <c r="DB3" s="228" t="s">
        <v>39</v>
      </c>
      <c r="DC3" s="228" t="s">
        <v>416</v>
      </c>
      <c r="DD3" s="228" t="s">
        <v>46</v>
      </c>
      <c r="DE3" s="229" t="s">
        <v>38</v>
      </c>
      <c r="DF3" s="228" t="s">
        <v>39</v>
      </c>
      <c r="DG3" s="228" t="s">
        <v>416</v>
      </c>
      <c r="DH3" s="228" t="s">
        <v>46</v>
      </c>
      <c r="DI3" s="229" t="s">
        <v>38</v>
      </c>
      <c r="DJ3" s="228" t="s">
        <v>39</v>
      </c>
      <c r="DK3" s="228" t="s">
        <v>416</v>
      </c>
      <c r="DL3" s="228" t="s">
        <v>46</v>
      </c>
      <c r="DM3" s="229" t="s">
        <v>38</v>
      </c>
      <c r="DN3" s="228" t="s">
        <v>39</v>
      </c>
      <c r="DO3" s="228" t="s">
        <v>416</v>
      </c>
      <c r="DP3" s="228" t="s">
        <v>46</v>
      </c>
      <c r="DQ3" s="229" t="s">
        <v>38</v>
      </c>
      <c r="DR3" s="228" t="s">
        <v>39</v>
      </c>
      <c r="DS3" s="228" t="s">
        <v>416</v>
      </c>
      <c r="DT3" s="228" t="s">
        <v>46</v>
      </c>
      <c r="DU3" s="229" t="s">
        <v>38</v>
      </c>
      <c r="DV3" s="228" t="s">
        <v>39</v>
      </c>
      <c r="DW3" s="228" t="s">
        <v>416</v>
      </c>
      <c r="DX3" s="228" t="s">
        <v>46</v>
      </c>
      <c r="DY3" s="229" t="s">
        <v>38</v>
      </c>
      <c r="DZ3" s="228" t="s">
        <v>39</v>
      </c>
      <c r="EA3" s="228" t="s">
        <v>416</v>
      </c>
      <c r="EB3" s="228" t="s">
        <v>46</v>
      </c>
      <c r="EC3" s="229" t="s">
        <v>38</v>
      </c>
      <c r="ED3" s="228" t="s">
        <v>39</v>
      </c>
      <c r="EE3" s="228" t="s">
        <v>416</v>
      </c>
      <c r="EF3" s="228" t="s">
        <v>46</v>
      </c>
      <c r="EG3" s="229" t="s">
        <v>38</v>
      </c>
      <c r="EH3" s="228" t="s">
        <v>39</v>
      </c>
      <c r="EI3" s="228" t="s">
        <v>416</v>
      </c>
      <c r="EJ3" s="228" t="s">
        <v>46</v>
      </c>
      <c r="EK3" s="229" t="s">
        <v>38</v>
      </c>
      <c r="EL3" s="228" t="s">
        <v>39</v>
      </c>
      <c r="EM3" s="228" t="s">
        <v>416</v>
      </c>
      <c r="EN3" s="228" t="s">
        <v>46</v>
      </c>
      <c r="EO3" s="229" t="s">
        <v>38</v>
      </c>
      <c r="EP3" s="228" t="s">
        <v>39</v>
      </c>
      <c r="EQ3" s="228" t="s">
        <v>416</v>
      </c>
      <c r="ER3" s="228" t="s">
        <v>46</v>
      </c>
      <c r="ES3" s="229" t="s">
        <v>38</v>
      </c>
      <c r="ET3" s="228" t="s">
        <v>39</v>
      </c>
      <c r="EU3" s="228" t="s">
        <v>416</v>
      </c>
      <c r="EV3" s="228" t="s">
        <v>46</v>
      </c>
      <c r="EW3" s="229" t="s">
        <v>38</v>
      </c>
      <c r="EX3" s="228" t="s">
        <v>39</v>
      </c>
      <c r="EY3" s="228" t="s">
        <v>416</v>
      </c>
      <c r="EZ3" s="228" t="s">
        <v>46</v>
      </c>
      <c r="FA3" s="229" t="s">
        <v>38</v>
      </c>
      <c r="FB3" s="228" t="s">
        <v>39</v>
      </c>
      <c r="FC3" s="228" t="s">
        <v>416</v>
      </c>
      <c r="FD3" s="228" t="s">
        <v>46</v>
      </c>
      <c r="FE3" s="229" t="s">
        <v>38</v>
      </c>
      <c r="FF3" s="228" t="s">
        <v>39</v>
      </c>
      <c r="FG3" s="228" t="s">
        <v>416</v>
      </c>
      <c r="FH3" s="228" t="s">
        <v>46</v>
      </c>
      <c r="FI3" s="229" t="s">
        <v>38</v>
      </c>
      <c r="FJ3" s="228" t="s">
        <v>39</v>
      </c>
      <c r="FK3" s="228" t="s">
        <v>416</v>
      </c>
      <c r="FL3" s="228" t="s">
        <v>46</v>
      </c>
      <c r="FM3" s="229" t="s">
        <v>38</v>
      </c>
      <c r="FN3" s="228" t="s">
        <v>39</v>
      </c>
      <c r="FO3" s="228" t="s">
        <v>416</v>
      </c>
      <c r="FP3" s="228" t="s">
        <v>46</v>
      </c>
      <c r="FQ3" s="229" t="s">
        <v>38</v>
      </c>
      <c r="FR3" s="228" t="s">
        <v>39</v>
      </c>
      <c r="FS3" s="228" t="s">
        <v>416</v>
      </c>
      <c r="FT3" s="228" t="s">
        <v>46</v>
      </c>
      <c r="FU3" s="229" t="s">
        <v>38</v>
      </c>
      <c r="FV3" s="228" t="s">
        <v>39</v>
      </c>
      <c r="FW3" s="228" t="s">
        <v>416</v>
      </c>
      <c r="FX3" s="228" t="s">
        <v>46</v>
      </c>
      <c r="FY3" s="229" t="s">
        <v>38</v>
      </c>
      <c r="FZ3" s="228" t="s">
        <v>39</v>
      </c>
      <c r="GA3" s="228" t="s">
        <v>416</v>
      </c>
      <c r="GB3" s="228" t="s">
        <v>46</v>
      </c>
      <c r="GC3" s="229" t="s">
        <v>38</v>
      </c>
      <c r="GD3" s="228" t="s">
        <v>39</v>
      </c>
      <c r="GE3" s="228" t="s">
        <v>416</v>
      </c>
      <c r="GF3" s="228" t="s">
        <v>46</v>
      </c>
      <c r="GG3" s="521"/>
      <c r="GH3" s="521"/>
      <c r="GI3" s="523"/>
    </row>
    <row r="4" spans="1:191" s="226" customFormat="1" ht="52.5" customHeight="1" x14ac:dyDescent="0.15">
      <c r="A4" s="230" t="s">
        <v>768</v>
      </c>
      <c r="B4" s="231" t="str">
        <f>IF(ISBLANK(■入力シート!J20),"",■入力シート!J20)</f>
        <v/>
      </c>
      <c r="C4" s="232" t="str">
        <f>IF(ISBLANK(■入力シート!E26),"",TEXT(VLOOKUP(■入力シート!E26,リスト!I2:J49,2,FALSE),"00"))</f>
        <v/>
      </c>
      <c r="D4" s="233"/>
      <c r="E4" s="232" t="str">
        <f>IF(ISBLANK(■入力シート!G29),"",■入力シート!G29)</f>
        <v/>
      </c>
      <c r="F4" s="232" t="s">
        <v>443</v>
      </c>
      <c r="G4" s="232" t="str">
        <f>IF(ISBLANK(■入力シート!K29),"",■入力シート!K29)</f>
        <v/>
      </c>
      <c r="H4" s="232" t="str">
        <f>IF(ISBLANK(■入力シート!U20),"",■入力シート!U20)</f>
        <v/>
      </c>
      <c r="I4" s="234" t="str">
        <f>IF(OR(ISBLANK(■入力シート!G32),ISBLANK(■入力シート!J32),ISBLANK(■入力シート!M32)),"",IF(OR(■入力シート!G32=30,■入力シート!G32=31),"H"&amp;■入力シート!G32&amp;"."&amp;■入力シート!J32&amp;"."&amp;■入力シート!M32,"R"&amp;■入力シート!G32&amp;"."&amp;■入力シート!J32&amp;"."&amp;■入力シート!M32))</f>
        <v/>
      </c>
      <c r="J4" s="234" t="str">
        <f>IF(ISBLANK(■入力シート!E72),"",■入力シート!E72)</f>
        <v/>
      </c>
      <c r="K4" s="234" t="str">
        <f>IF(ISBLANK(■入力シート!E76),"",■入力シート!E76)</f>
        <v/>
      </c>
      <c r="L4" s="234" t="str">
        <f>IF(ISBLANK(■入力シート!E120),"",■入力シート!E120)&amp;IF(ISBLANK(■入力シート!M120),"","（"&amp;■入力シート!M120&amp;"）")</f>
        <v/>
      </c>
      <c r="M4" s="235" t="str">
        <f>IF(ISBLANK(■入力シート!E68),"",■入力シート!E68)</f>
        <v/>
      </c>
      <c r="N4" s="234" t="str">
        <f>IF(ISBLANK(■入力シート!E115),"",■入力シート!E115)</f>
        <v/>
      </c>
      <c r="O4" s="232"/>
      <c r="P4" s="234" t="str">
        <f>IF(■入力シート!E48="八代市",■入力シート!X48,IF(■入力シート!E48="氷川町",■入力シート!X48,""))</f>
        <v/>
      </c>
      <c r="Q4" s="234" t="str">
        <f>IF(■入力シート!E48="八代市",■入力シート!E50,IF(■入力シート!E48="氷川町",■入力シート!E50,""))</f>
        <v/>
      </c>
      <c r="R4" s="234" t="str">
        <f>IF(■入力シート!E48="八代市",■入力シート!AJ51&amp;■入力シート!G51&amp;"."&amp;■入力シート!J51&amp;"."&amp;■入力シート!M51,IF(■入力シート!E48="氷川町",■入力シート!AJ51&amp;■入力シート!G51&amp;"."&amp;■入力シート!J51&amp;"."&amp;■入力シート!M51,""))</f>
        <v/>
      </c>
      <c r="S4" s="236" t="str">
        <f>IF(ISBLANK(■入力シート!E128),"",■入力シート!E128)</f>
        <v/>
      </c>
      <c r="T4" s="234" t="str">
        <f>IF(ISBLANK(■入力シート!J132),"",■入力シート!J132)</f>
        <v/>
      </c>
      <c r="U4" s="234" t="str">
        <f>IF(ISBLANK(■入力シート!W132),"",■入力シート!W132)</f>
        <v/>
      </c>
      <c r="V4" s="236" t="str">
        <f>IF(ISBLANK(■入力シート!I136),"",■入力シート!I136)</f>
        <v/>
      </c>
      <c r="W4" s="236" t="str">
        <f>IF(ISBLANK(■入力シート!R136),"",■入力シート!R136)</f>
        <v/>
      </c>
      <c r="X4" s="236" t="str">
        <f>IF(ISBLANK(■入力シート!AA136),"",■入力シート!AA136)</f>
        <v/>
      </c>
      <c r="Y4" s="236" t="str">
        <f>IF(ISBLANK(■入力シート!I137),"",■入力シート!I137)</f>
        <v/>
      </c>
      <c r="Z4" s="232" t="str">
        <f>IF(AND(ISBLANK(■入力シート!E54),ISBLANK(■入力シート!E97)),"",IF(■入力シート!U20="支社（店）等",TEXT(■入力シート!E97,"〒000")&amp;TEXT(■入力シート!I97,"-0000"),TEXT(■入力シート!E54,"〒000")&amp;TEXT(■入力シート!I54,"-0000")))</f>
        <v/>
      </c>
      <c r="AA4" s="232" t="str">
        <f>IF(AND(ISBLANK(■入力シート!E58),ISBLANK(■入力シート!E101)),"",IF(■入力シート!U20="支社（店）等",■入力シート!E101,■入力シート!E58))</f>
        <v/>
      </c>
      <c r="AB4" s="232" t="str">
        <f>IF(AND(ISBLANK(■入力シート!E62),ISBLANK(■入力シート!E105)),"",IF(■入力シート!$U$20="支社（店）等",■入力シート!E105,■入力シート!E62))</f>
        <v/>
      </c>
      <c r="AC4" s="232" t="str">
        <f>IF(AND(ISBLANK(■入力シート!E42),ISBLANK(■入力シート!E85)),"",IF(■入力シート!$U$20="支社（店）等",■入力シート!E85,■入力シート!E42))</f>
        <v/>
      </c>
      <c r="AD4" s="232" t="str">
        <f>IF(AND(ISBLANK(■入力シート!E38),ISBLANK(■入力シート!E81)),"",IF(■入力シート!$U$20="支社（店）等",■入力シート!E81,■入力シート!E38))</f>
        <v/>
      </c>
      <c r="AE4" s="232" t="str">
        <f>IF(AND(ISBLANK(■入力シート!E45),ISBLANK(■入力シート!E89)),"",IF(■入力シート!$U$20="支社（店）等",■入力シート!E89,■入力シート!E45))</f>
        <v/>
      </c>
      <c r="AF4" s="232" t="str">
        <f>IF(AND(ISBLANK(■入力シート!E49),ISBLANK(■入力シート!E93)),"",IF(■入力シート!$U$20="支社（店）等",■入力シート!E93,■入力シート!E49))</f>
        <v/>
      </c>
      <c r="AG4" s="232" t="str">
        <f>IF(AND(ISBLANK(■入力シート!E66),ISBLANK(■入力シート!E109)),"",IF(■入力シート!$U$20="支社（店）等",■入力シート!E109,■入力シート!E66))</f>
        <v/>
      </c>
      <c r="AH4" s="232" t="str">
        <f>IF(AND(ISBLANK(■入力シート!E67),ISBLANK(■入力シート!E110)),"",IF(■入力シート!$U$20="支社（店）等",■入力シート!E110,■入力シート!E67))</f>
        <v/>
      </c>
      <c r="AI4" s="232" t="str">
        <f>IF((■入力シート!$U$20="本社（店）"),"",■入力シート!E54&amp;TEXT(■入力シート!I54,"-0000"))</f>
        <v>-0000</v>
      </c>
      <c r="AJ4" s="232">
        <f>IF((■入力シート!$U$20="本社（店）"),"",■入力シート!$E58)</f>
        <v>0</v>
      </c>
      <c r="AK4" s="232">
        <f>IF((■入力シート!$U$20="本社（店）"),"",■入力シート!$E62)</f>
        <v>0</v>
      </c>
      <c r="AL4" s="232">
        <f>IF((■入力シート!$U$20="本社（店）"),"",■入力シート!$E42)</f>
        <v>0</v>
      </c>
      <c r="AM4" s="232">
        <f>IF((■入力シート!$U$20="本社（店）"),"",■入力シート!$E38)</f>
        <v>0</v>
      </c>
      <c r="AN4" s="232">
        <f>IF((■入力シート!$U$20="本社（店）"),"",■入力シート!$E45)</f>
        <v>0</v>
      </c>
      <c r="AO4" s="232">
        <f>IF((■入力シート!$U$20="本社（店）"),"",■入力シート!$E49)</f>
        <v>0</v>
      </c>
      <c r="AP4" s="232">
        <f>IF((■入力シート!$U$20="本社（店）"),"",■入力シート!$E66)</f>
        <v>0</v>
      </c>
      <c r="AQ4" s="232">
        <f>IF((■入力シート!$U$20="本社（店）"),"",■入力シート!$E67)</f>
        <v>0</v>
      </c>
      <c r="AR4" s="232" t="str">
        <f>IF(ISBLANK(■入力シート!C155),"",■入力シート!C155)</f>
        <v/>
      </c>
      <c r="AS4" s="232" t="str">
        <f>IF(ISBLANK(■入力シート!C156),"",■入力シート!C156)</f>
        <v/>
      </c>
      <c r="AT4" s="232" t="str">
        <f>IF(ISBLANK(■入力シート!C157),"",■入力シート!C157)</f>
        <v/>
      </c>
      <c r="AU4" s="232" t="str">
        <f>IF(ISBLANK(■入力シート!C158),"",■入力シート!C158)</f>
        <v/>
      </c>
      <c r="AV4" s="232" t="str">
        <f>IF(ISBLANK(■入力シート!C159),"",■入力シート!C159)</f>
        <v/>
      </c>
      <c r="AW4" s="232" t="str">
        <f>IF(ISBLANK(■入力シート!C160),"",■入力シート!C160)</f>
        <v/>
      </c>
      <c r="AX4" s="232" t="str">
        <f>IF(ISBLANK(■入力シート!C161),"",■入力シート!C161)</f>
        <v/>
      </c>
      <c r="AY4" s="232" t="str">
        <f>IF(ISBLANK(■入力シート!C162),"",■入力シート!C162)</f>
        <v/>
      </c>
      <c r="AZ4" s="232" t="str">
        <f>IF(ISBLANK(■入力シート!C163),"",■入力シート!C163)</f>
        <v/>
      </c>
      <c r="BA4" s="232" t="str">
        <f>IF(ISBLANK(■入力シート!C164),"",■入力シート!C164)</f>
        <v/>
      </c>
      <c r="BB4" s="232" t="str">
        <f>IF(ISBLANK(■入力シート!C165),"",■入力シート!C165)</f>
        <v/>
      </c>
      <c r="BC4" s="232" t="str">
        <f>IF(ISBLANK(■入力シート!C166),"",■入力シート!C166)</f>
        <v/>
      </c>
      <c r="BD4" s="232" t="str">
        <f>IF(ISBLANK(■入力シート!C167),"",■入力シート!C167)</f>
        <v/>
      </c>
      <c r="BE4" s="232" t="str">
        <f>IF(ISBLANK(■入力シート!C168),"",■入力シート!C168)</f>
        <v/>
      </c>
      <c r="BF4" s="232" t="str">
        <f>IF(ISBLANK(■入力シート!U154),"",■入力シート!U154)</f>
        <v/>
      </c>
      <c r="BG4" s="232" t="str">
        <f>IF(ISBLANK(■入力シート!U155),"",■入力シート!U155)</f>
        <v/>
      </c>
      <c r="BH4" s="232" t="str">
        <f>IF(ISBLANK(■入力シート!U156),"",■入力シート!U156)</f>
        <v/>
      </c>
      <c r="BI4" s="232" t="str">
        <f>IF(ISBLANK(■入力シート!U157),"",■入力シート!U157)</f>
        <v/>
      </c>
      <c r="BJ4" s="232" t="str">
        <f>IF(ISBLANK(■入力シート!U158),"",■入力シート!U158)</f>
        <v/>
      </c>
      <c r="BK4" s="232" t="str">
        <f>IF(ISBLANK(■入力シート!U159),"",■入力シート!U159)</f>
        <v/>
      </c>
      <c r="BL4" s="232" t="str">
        <f>IF(ISBLANK(■入力シート!U160),"",■入力シート!U160)</f>
        <v/>
      </c>
      <c r="BM4" s="232" t="str">
        <f>IF(ISBLANK(■入力シート!U161),"",■入力シート!U161)</f>
        <v/>
      </c>
      <c r="BN4" s="232" t="str">
        <f>IF(ISBLANK(■入力シート!U162),"",■入力シート!U162)</f>
        <v/>
      </c>
      <c r="BO4" s="232" t="str">
        <f>IF(ISBLANK(■入力シート!U163),"",■入力シート!U163)</f>
        <v/>
      </c>
      <c r="BP4" s="232" t="str">
        <f>IF(ISBLANK(■入力シート!U164),"",■入力シート!U164)</f>
        <v/>
      </c>
      <c r="BQ4" s="232" t="str">
        <f>IF(ISBLANK(■入力シート!U165),"",■入力シート!U165)</f>
        <v/>
      </c>
      <c r="BR4" s="232" t="str">
        <f>IF(ISBLANK(■入力シート!U166),"",■入力シート!U166)</f>
        <v/>
      </c>
      <c r="BS4" s="232" t="str">
        <f>IF(ISBLANK(■入力シート!U167),"",■入力シート!U167)</f>
        <v/>
      </c>
      <c r="BT4" s="232" t="str">
        <f>IF(ISBLANK(■入力シート!U168),"",■入力シート!U168)</f>
        <v/>
      </c>
      <c r="BU4" s="234" t="str">
        <f>IF(ISBLANK(■入力シート!D155),"",■入力シート!D155)</f>
        <v/>
      </c>
      <c r="BV4" s="234" t="str">
        <f>IF(ISBLANK(■入力シート!E155),"",■入力シート!E155)</f>
        <v/>
      </c>
      <c r="BW4" s="234" t="str">
        <f>IF(ISBLANK(■入力シート!H155),"",■入力シート!H155)</f>
        <v/>
      </c>
      <c r="BX4" s="234" t="str">
        <f>IF(ISBLANK(■入力シート!L155),"",■入力シート!L155)</f>
        <v/>
      </c>
      <c r="BY4" s="234" t="str">
        <f>IF(ISBLANK(■入力シート!D156),"",■入力シート!D156)</f>
        <v/>
      </c>
      <c r="BZ4" s="234" t="str">
        <f>IF(ISBLANK(■入力シート!E156),"",■入力シート!E156)</f>
        <v/>
      </c>
      <c r="CA4" s="234" t="str">
        <f>IF(ISBLANK(■入力シート!H156),"",■入力シート!H156)</f>
        <v/>
      </c>
      <c r="CB4" s="234" t="str">
        <f>IF(ISBLANK(■入力シート!L156),"",■入力シート!L156)</f>
        <v/>
      </c>
      <c r="CC4" s="234" t="str">
        <f>IF(ISBLANK(■入力シート!D157),"",■入力シート!D157)</f>
        <v/>
      </c>
      <c r="CD4" s="234" t="str">
        <f>IF(ISBLANK(■入力シート!E157),"",■入力シート!E157)</f>
        <v/>
      </c>
      <c r="CE4" s="234" t="str">
        <f>IF(ISBLANK(■入力シート!H157),"",■入力シート!H157)</f>
        <v/>
      </c>
      <c r="CF4" s="234" t="str">
        <f>IF(ISBLANK(■入力シート!L157),"",■入力シート!L157)</f>
        <v/>
      </c>
      <c r="CG4" s="234" t="str">
        <f>IF(ISBLANK(■入力シート!D158),"",■入力シート!D158)</f>
        <v/>
      </c>
      <c r="CH4" s="234" t="str">
        <f>IF(ISBLANK(■入力シート!E158),"",■入力シート!E158)</f>
        <v/>
      </c>
      <c r="CI4" s="234" t="str">
        <f>IF(ISBLANK(■入力シート!H158),"",■入力シート!H158)</f>
        <v/>
      </c>
      <c r="CJ4" s="234" t="str">
        <f>IF(ISBLANK(■入力シート!L158),"",■入力シート!L158)</f>
        <v/>
      </c>
      <c r="CK4" s="234" t="str">
        <f>IF(ISBLANK(■入力シート!D159),"",■入力シート!D159)</f>
        <v/>
      </c>
      <c r="CL4" s="234" t="str">
        <f>IF(ISBLANK(■入力シート!E159),"",■入力シート!E159)</f>
        <v/>
      </c>
      <c r="CM4" s="234" t="str">
        <f>IF(ISBLANK(■入力シート!H159),"",■入力シート!H159)</f>
        <v/>
      </c>
      <c r="CN4" s="234" t="str">
        <f>IF(ISBLANK(■入力シート!L159),"",■入力シート!L159)</f>
        <v/>
      </c>
      <c r="CO4" s="234" t="str">
        <f>IF(ISBLANK(■入力シート!D160),"",■入力シート!D160)</f>
        <v/>
      </c>
      <c r="CP4" s="234" t="str">
        <f>IF(ISBLANK(■入力シート!E160),"",■入力シート!E160)</f>
        <v/>
      </c>
      <c r="CQ4" s="234" t="str">
        <f>IF(ISBLANK(■入力シート!H160),"",■入力シート!H160)</f>
        <v/>
      </c>
      <c r="CR4" s="234" t="str">
        <f>IF(ISBLANK(■入力シート!L160),"",■入力シート!L160)</f>
        <v/>
      </c>
      <c r="CS4" s="234" t="str">
        <f>IF(ISBLANK(■入力シート!D161),"",■入力シート!D161)</f>
        <v/>
      </c>
      <c r="CT4" s="234" t="str">
        <f>IF(ISBLANK(■入力シート!E161),"",■入力シート!E161)</f>
        <v/>
      </c>
      <c r="CU4" s="234" t="str">
        <f>IF(ISBLANK(■入力シート!H161),"",■入力シート!H161)</f>
        <v/>
      </c>
      <c r="CV4" s="234" t="str">
        <f>IF(ISBLANK(■入力シート!L161),"",■入力シート!L161)</f>
        <v/>
      </c>
      <c r="CW4" s="234" t="str">
        <f>IF(ISBLANK(■入力シート!D162),"",■入力シート!D162)</f>
        <v/>
      </c>
      <c r="CX4" s="234" t="str">
        <f>IF(ISBLANK(■入力シート!E162),"",■入力シート!E162)</f>
        <v/>
      </c>
      <c r="CY4" s="234" t="str">
        <f>IF(ISBLANK(■入力シート!H162),"",■入力シート!H162)</f>
        <v/>
      </c>
      <c r="CZ4" s="234" t="str">
        <f>IF(ISBLANK(■入力シート!L162),"",■入力シート!L162)</f>
        <v/>
      </c>
      <c r="DA4" s="234" t="str">
        <f>IF(ISBLANK(■入力シート!D163),"",■入力シート!D163)</f>
        <v/>
      </c>
      <c r="DB4" s="234" t="str">
        <f>IF(ISBLANK(■入力シート!E163),"",■入力シート!E163)</f>
        <v/>
      </c>
      <c r="DC4" s="234" t="str">
        <f>IF(ISBLANK(■入力シート!H163),"",■入力シート!H163)</f>
        <v/>
      </c>
      <c r="DD4" s="234" t="str">
        <f>IF(ISBLANK(■入力シート!L163),"",■入力シート!L163)</f>
        <v/>
      </c>
      <c r="DE4" s="234" t="str">
        <f>IF(ISBLANK(■入力シート!D164),"",■入力シート!D164)</f>
        <v/>
      </c>
      <c r="DF4" s="234" t="str">
        <f>IF(ISBLANK(■入力シート!E164),"",■入力シート!E164)</f>
        <v/>
      </c>
      <c r="DG4" s="234" t="str">
        <f>IF(ISBLANK(■入力シート!H164),"",■入力シート!H164)</f>
        <v/>
      </c>
      <c r="DH4" s="234" t="str">
        <f>IF(ISBLANK(■入力シート!L164),"",■入力シート!L164)</f>
        <v/>
      </c>
      <c r="DI4" s="234" t="str">
        <f>IF(ISBLANK(■入力シート!D165),"",■入力シート!D165)</f>
        <v/>
      </c>
      <c r="DJ4" s="234" t="str">
        <f>IF(ISBLANK(■入力シート!E165),"",■入力シート!E165)</f>
        <v/>
      </c>
      <c r="DK4" s="234" t="str">
        <f>IF(ISBLANK(■入力シート!H165),"",■入力シート!H165)</f>
        <v/>
      </c>
      <c r="DL4" s="234" t="str">
        <f>IF(ISBLANK(■入力シート!L165),"",■入力シート!L165)</f>
        <v/>
      </c>
      <c r="DM4" s="234" t="str">
        <f>IF(ISBLANK(■入力シート!D166),"",■入力シート!D166)</f>
        <v/>
      </c>
      <c r="DN4" s="234" t="str">
        <f>IF(ISBLANK(■入力シート!E166),"",■入力シート!E166)</f>
        <v/>
      </c>
      <c r="DO4" s="234" t="str">
        <f>IF(ISBLANK(■入力シート!H166),"",■入力シート!H166)</f>
        <v/>
      </c>
      <c r="DP4" s="234" t="str">
        <f>IF(ISBLANK(■入力シート!L166),"",■入力シート!L166)</f>
        <v/>
      </c>
      <c r="DQ4" s="234" t="str">
        <f>IF(ISBLANK(■入力シート!D167),"",■入力シート!D167)</f>
        <v/>
      </c>
      <c r="DR4" s="234" t="str">
        <f>IF(ISBLANK(■入力シート!E167),"",■入力シート!E167)</f>
        <v/>
      </c>
      <c r="DS4" s="234" t="str">
        <f>IF(ISBLANK(■入力シート!H167),"",■入力シート!H167)</f>
        <v/>
      </c>
      <c r="DT4" s="234" t="str">
        <f>IF(ISBLANK(■入力シート!L167),"",■入力シート!L167)</f>
        <v/>
      </c>
      <c r="DU4" s="234" t="str">
        <f>IF(ISBLANK(■入力シート!D168),"",■入力シート!D168)</f>
        <v/>
      </c>
      <c r="DV4" s="234" t="str">
        <f>IF(ISBLANK(■入力シート!E168),"",■入力シート!E168)</f>
        <v/>
      </c>
      <c r="DW4" s="234" t="str">
        <f>IF(ISBLANK(■入力シート!H168),"",■入力シート!H168)</f>
        <v/>
      </c>
      <c r="DX4" s="234" t="str">
        <f>IF(ISBLANK(■入力シート!L168),"",■入力シート!L168)</f>
        <v/>
      </c>
      <c r="DY4" s="234" t="str">
        <f>IF(ISBLANK(■入力シート!W154),"",■入力シート!W154)</f>
        <v/>
      </c>
      <c r="DZ4" s="234" t="str">
        <f>IF(ISBLANK(■入力シート!Z154),"",■入力シート!Z154)</f>
        <v/>
      </c>
      <c r="EA4" s="234" t="str">
        <f>IF(ISBLANK(■入力シート!AC154),"",■入力シート!AC154)</f>
        <v/>
      </c>
      <c r="EB4" s="234" t="str">
        <f>IF(ISBLANK(■入力シート!AG154),"",■入力シート!AG154)</f>
        <v/>
      </c>
      <c r="EC4" s="234" t="str">
        <f>IF(ISBLANK(■入力シート!W155),"",■入力シート!W155)</f>
        <v/>
      </c>
      <c r="ED4" s="234" t="str">
        <f>IF(ISBLANK(■入力シート!Z155),"",■入力シート!Z155)</f>
        <v/>
      </c>
      <c r="EE4" s="234" t="str">
        <f>IF(ISBLANK(■入力シート!AC155),"",■入力シート!AC155)</f>
        <v/>
      </c>
      <c r="EF4" s="234" t="str">
        <f>IF(ISBLANK(■入力シート!AG155),"",■入力シート!AG155)</f>
        <v/>
      </c>
      <c r="EG4" s="234" t="str">
        <f>IF(ISBLANK(■入力シート!W156),"",■入力シート!W156)</f>
        <v/>
      </c>
      <c r="EH4" s="234" t="str">
        <f>IF(ISBLANK(■入力シート!Z156),"",■入力シート!Z156)</f>
        <v/>
      </c>
      <c r="EI4" s="234" t="str">
        <f>IF(ISBLANK(■入力シート!AC156),"",■入力シート!AC156)</f>
        <v/>
      </c>
      <c r="EJ4" s="234" t="str">
        <f>IF(ISBLANK(■入力シート!AG156),"",■入力シート!AG156)</f>
        <v/>
      </c>
      <c r="EK4" s="234" t="str">
        <f>IF(ISBLANK(■入力シート!W157),"",■入力シート!W157)</f>
        <v/>
      </c>
      <c r="EL4" s="234" t="str">
        <f>IF(ISBLANK(■入力シート!Z157),"",■入力シート!Z157)</f>
        <v/>
      </c>
      <c r="EM4" s="234" t="str">
        <f>IF(ISBLANK(■入力シート!AC157),"",■入力シート!AC157)</f>
        <v/>
      </c>
      <c r="EN4" s="234" t="str">
        <f>IF(ISBLANK(■入力シート!AG157),"",■入力シート!AG157)</f>
        <v/>
      </c>
      <c r="EO4" s="234" t="str">
        <f>IF(ISBLANK(■入力シート!W158),"",■入力シート!W158)</f>
        <v/>
      </c>
      <c r="EP4" s="234" t="str">
        <f>IF(ISBLANK(■入力シート!Z158),"",■入力シート!Z158)</f>
        <v/>
      </c>
      <c r="EQ4" s="234" t="str">
        <f>IF(ISBLANK(■入力シート!AC158),"",■入力シート!AC158)</f>
        <v/>
      </c>
      <c r="ER4" s="234" t="str">
        <f>IF(ISBLANK(■入力シート!AG158),"",■入力シート!AG158)</f>
        <v/>
      </c>
      <c r="ES4" s="234" t="str">
        <f>IF(ISBLANK(■入力シート!W159),"",■入力シート!W159)</f>
        <v/>
      </c>
      <c r="ET4" s="234" t="str">
        <f>IF(ISBLANK(■入力シート!Z159),"",■入力シート!Z159)</f>
        <v/>
      </c>
      <c r="EU4" s="234" t="str">
        <f>IF(ISBLANK(■入力シート!AC159),"",■入力シート!AC159)</f>
        <v/>
      </c>
      <c r="EV4" s="234" t="str">
        <f>IF(ISBLANK(■入力シート!AG159),"",■入力シート!AG159)</f>
        <v/>
      </c>
      <c r="EW4" s="234" t="str">
        <f>IF(ISBLANK(■入力シート!W160),"",■入力シート!W160)</f>
        <v/>
      </c>
      <c r="EX4" s="234" t="str">
        <f>IF(ISBLANK(■入力シート!Z160),"",■入力シート!Z160)</f>
        <v/>
      </c>
      <c r="EY4" s="234" t="str">
        <f>IF(ISBLANK(■入力シート!AC160),"",■入力シート!AC160)</f>
        <v/>
      </c>
      <c r="EZ4" s="234" t="str">
        <f>IF(ISBLANK(■入力シート!AG160),"",■入力シート!AG160)</f>
        <v/>
      </c>
      <c r="FA4" s="234" t="str">
        <f>IF(ISBLANK(■入力シート!W161),"",■入力シート!W161)</f>
        <v/>
      </c>
      <c r="FB4" s="234" t="str">
        <f>IF(ISBLANK(■入力シート!Z161),"",■入力シート!Z161)</f>
        <v/>
      </c>
      <c r="FC4" s="234" t="str">
        <f>IF(ISBLANK(■入力シート!AC161),"",■入力シート!AC161)</f>
        <v/>
      </c>
      <c r="FD4" s="234" t="str">
        <f>IF(ISBLANK(■入力シート!AG161),"",■入力シート!AG161)</f>
        <v/>
      </c>
      <c r="FE4" s="234" t="str">
        <f>IF(ISBLANK(■入力シート!W162),"",■入力シート!W162)</f>
        <v/>
      </c>
      <c r="FF4" s="234" t="str">
        <f>IF(ISBLANK(■入力シート!Z162),"",■入力シート!Z162)</f>
        <v/>
      </c>
      <c r="FG4" s="234" t="str">
        <f>IF(ISBLANK(■入力シート!AC162),"",■入力シート!AC162)</f>
        <v/>
      </c>
      <c r="FH4" s="234" t="str">
        <f>IF(ISBLANK(■入力シート!AG162),"",■入力シート!AG162)</f>
        <v/>
      </c>
      <c r="FI4" s="234" t="str">
        <f>IF(ISBLANK(■入力シート!W163),"",■入力シート!W163)</f>
        <v/>
      </c>
      <c r="FJ4" s="234" t="str">
        <f>IF(ISBLANK(■入力シート!Z163),"",■入力シート!Z163)</f>
        <v/>
      </c>
      <c r="FK4" s="234" t="str">
        <f>IF(ISBLANK(■入力シート!AC163),"",■入力シート!AC163)</f>
        <v/>
      </c>
      <c r="FL4" s="234" t="str">
        <f>IF(ISBLANK(■入力シート!AG163),"",■入力シート!AG163)</f>
        <v/>
      </c>
      <c r="FM4" s="234" t="str">
        <f>IF(ISBLANK(■入力シート!W164),"",■入力シート!W164)</f>
        <v/>
      </c>
      <c r="FN4" s="234" t="str">
        <f>IF(ISBLANK(■入力シート!Z164),"",■入力シート!Z164)</f>
        <v/>
      </c>
      <c r="FO4" s="234" t="str">
        <f>IF(ISBLANK(■入力シート!AC164),"",■入力シート!AC164)</f>
        <v/>
      </c>
      <c r="FP4" s="234" t="str">
        <f>IF(ISBLANK(■入力シート!AG164),"",■入力シート!AG164)</f>
        <v/>
      </c>
      <c r="FQ4" s="234" t="str">
        <f>IF(ISBLANK(■入力シート!W165),"",■入力シート!W165)</f>
        <v/>
      </c>
      <c r="FR4" s="234" t="str">
        <f>IF(ISBLANK(■入力シート!Z165),"",■入力シート!Z165)</f>
        <v/>
      </c>
      <c r="FS4" s="234" t="str">
        <f>IF(ISBLANK(■入力シート!AC165),"",■入力シート!AC165)</f>
        <v/>
      </c>
      <c r="FT4" s="234" t="str">
        <f>IF(ISBLANK(■入力シート!AG165),"",■入力シート!AG165)</f>
        <v/>
      </c>
      <c r="FU4" s="234" t="str">
        <f>IF(ISBLANK(■入力シート!W166),"",■入力シート!W166)</f>
        <v/>
      </c>
      <c r="FV4" s="234" t="str">
        <f>IF(ISBLANK(■入力シート!Z166),"",■入力シート!Z166)</f>
        <v/>
      </c>
      <c r="FW4" s="234" t="str">
        <f>IF(ISBLANK(■入力シート!AC166),"",■入力シート!AC166)</f>
        <v/>
      </c>
      <c r="FX4" s="234" t="str">
        <f>IF(ISBLANK(■入力シート!AG166),"",■入力シート!AG166)</f>
        <v/>
      </c>
      <c r="FY4" s="234" t="str">
        <f>IF(ISBLANK(■入力シート!W167),"",■入力シート!W167)</f>
        <v/>
      </c>
      <c r="FZ4" s="234" t="str">
        <f>IF(ISBLANK(■入力シート!Z167),"",■入力シート!Z167)</f>
        <v/>
      </c>
      <c r="GA4" s="234" t="str">
        <f>IF(ISBLANK(■入力シート!AC167),"",■入力シート!AC167)</f>
        <v/>
      </c>
      <c r="GB4" s="234" t="str">
        <f>IF(ISBLANK(■入力シート!AG167),"",■入力シート!AG167)</f>
        <v/>
      </c>
      <c r="GC4" s="234" t="str">
        <f>IF(ISBLANK(■入力シート!W168),"",■入力シート!W168)</f>
        <v/>
      </c>
      <c r="GD4" s="234" t="str">
        <f>IF(ISBLANK(■入力シート!Z168),"",■入力シート!Z168)</f>
        <v/>
      </c>
      <c r="GE4" s="234" t="str">
        <f>IF(ISBLANK(■入力シート!AC168),"",■入力シート!AC168)</f>
        <v/>
      </c>
      <c r="GF4" s="234" t="str">
        <f>IF(ISBLANK(■入力シート!AG168),"",■入力シート!AG168)</f>
        <v/>
      </c>
      <c r="GG4" s="234" t="str">
        <f>IF(OR(ISBLANK(■入力シート!E124),■入力シート!J20="市外"),"",■入力シート!E124)</f>
        <v/>
      </c>
      <c r="GH4" s="234" t="str">
        <f>IF(ISBLANK(共通様式④資本関係・人的関係に関する調書!B15),"",共通様式④資本関係・人的関係に関する調書!B15)</f>
        <v/>
      </c>
      <c r="GI4" s="234" t="str">
        <f>IF(ISBLANK(■入力シート!E23),"",■入力シート!E23)</f>
        <v/>
      </c>
    </row>
  </sheetData>
  <sheetProtection formatCells="0" formatColumns="0" formatRows="0" autoFilter="0"/>
  <dataConsolidate/>
  <mergeCells count="68">
    <mergeCell ref="AA2:AB2"/>
    <mergeCell ref="AE2:AE3"/>
    <mergeCell ref="AC2:AC3"/>
    <mergeCell ref="CO2:CR2"/>
    <mergeCell ref="DE2:DH2"/>
    <mergeCell ref="CS2:CV2"/>
    <mergeCell ref="BY2:CB2"/>
    <mergeCell ref="AF2:AF3"/>
    <mergeCell ref="AI2:AI3"/>
    <mergeCell ref="AH2:AH3"/>
    <mergeCell ref="AO2:AO3"/>
    <mergeCell ref="AP2:AP3"/>
    <mergeCell ref="AL2:AL3"/>
    <mergeCell ref="AM2:AM3"/>
    <mergeCell ref="AR2:BT2"/>
    <mergeCell ref="AN2:AN3"/>
    <mergeCell ref="FM2:FP2"/>
    <mergeCell ref="FI2:FL2"/>
    <mergeCell ref="AJ2:AK2"/>
    <mergeCell ref="AD2:AD3"/>
    <mergeCell ref="AQ2:AQ3"/>
    <mergeCell ref="FE2:FH2"/>
    <mergeCell ref="DA2:DD2"/>
    <mergeCell ref="DQ2:DT2"/>
    <mergeCell ref="DY2:EB2"/>
    <mergeCell ref="CW2:CZ2"/>
    <mergeCell ref="DI2:DL2"/>
    <mergeCell ref="AG2:AG3"/>
    <mergeCell ref="CK2:CN2"/>
    <mergeCell ref="CG2:CJ2"/>
    <mergeCell ref="CC2:CF2"/>
    <mergeCell ref="BU2:BX2"/>
    <mergeCell ref="A2:A3"/>
    <mergeCell ref="D2:G3"/>
    <mergeCell ref="C2:C3"/>
    <mergeCell ref="B2:B3"/>
    <mergeCell ref="I2:I3"/>
    <mergeCell ref="H2:H3"/>
    <mergeCell ref="J2:J3"/>
    <mergeCell ref="O2:O3"/>
    <mergeCell ref="S2:S3"/>
    <mergeCell ref="T2:T3"/>
    <mergeCell ref="N2:N3"/>
    <mergeCell ref="P2:P3"/>
    <mergeCell ref="K2:K3"/>
    <mergeCell ref="L2:L3"/>
    <mergeCell ref="Z2:Z3"/>
    <mergeCell ref="U2:U3"/>
    <mergeCell ref="M2:M3"/>
    <mergeCell ref="R2:R3"/>
    <mergeCell ref="Q2:Q3"/>
    <mergeCell ref="V2:Y2"/>
    <mergeCell ref="GH2:GH3"/>
    <mergeCell ref="GI2:GI3"/>
    <mergeCell ref="EC2:EF2"/>
    <mergeCell ref="DM2:DP2"/>
    <mergeCell ref="EW2:EZ2"/>
    <mergeCell ref="ES2:EV2"/>
    <mergeCell ref="EO2:ER2"/>
    <mergeCell ref="FY2:GB2"/>
    <mergeCell ref="GG2:GG3"/>
    <mergeCell ref="FU2:FX2"/>
    <mergeCell ref="GC2:GF2"/>
    <mergeCell ref="FA2:FD2"/>
    <mergeCell ref="EG2:EJ2"/>
    <mergeCell ref="FQ2:FT2"/>
    <mergeCell ref="EK2:EN2"/>
    <mergeCell ref="DU2:DX2"/>
  </mergeCells>
  <phoneticPr fontId="3"/>
  <conditionalFormatting sqref="N4:Y4">
    <cfRule type="expression" dxfId="27" priority="18" stopIfTrue="1">
      <formula>$B$4="市外"</formula>
    </cfRule>
  </conditionalFormatting>
  <conditionalFormatting sqref="EB4">
    <cfRule type="expression" dxfId="26" priority="17" stopIfTrue="1">
      <formula>$B$4="市外"</formula>
    </cfRule>
  </conditionalFormatting>
  <conditionalFormatting sqref="EF4">
    <cfRule type="expression" dxfId="25" priority="15" stopIfTrue="1">
      <formula>$B$4="市外"</formula>
    </cfRule>
  </conditionalFormatting>
  <conditionalFormatting sqref="EJ4">
    <cfRule type="expression" dxfId="24" priority="14" stopIfTrue="1">
      <formula>$B$4="市外"</formula>
    </cfRule>
  </conditionalFormatting>
  <conditionalFormatting sqref="EN4">
    <cfRule type="expression" dxfId="23" priority="13" stopIfTrue="1">
      <formula>$B$4="市外"</formula>
    </cfRule>
  </conditionalFormatting>
  <conditionalFormatting sqref="ER4">
    <cfRule type="expression" dxfId="22" priority="12" stopIfTrue="1">
      <formula>$B$4="市外"</formula>
    </cfRule>
  </conditionalFormatting>
  <conditionalFormatting sqref="EV4">
    <cfRule type="expression" dxfId="21" priority="11" stopIfTrue="1">
      <formula>$B$4="市外"</formula>
    </cfRule>
  </conditionalFormatting>
  <conditionalFormatting sqref="EZ4">
    <cfRule type="expression" dxfId="20" priority="10" stopIfTrue="1">
      <formula>$B$4="市外"</formula>
    </cfRule>
  </conditionalFormatting>
  <conditionalFormatting sqref="FD4">
    <cfRule type="expression" dxfId="19" priority="9" stopIfTrue="1">
      <formula>$B$4="市外"</formula>
    </cfRule>
  </conditionalFormatting>
  <conditionalFormatting sqref="FH4">
    <cfRule type="expression" dxfId="18" priority="8" stopIfTrue="1">
      <formula>$B$4="市外"</formula>
    </cfRule>
  </conditionalFormatting>
  <conditionalFormatting sqref="FL4">
    <cfRule type="expression" dxfId="17" priority="7" stopIfTrue="1">
      <formula>$B$4="市外"</formula>
    </cfRule>
  </conditionalFormatting>
  <conditionalFormatting sqref="FP4">
    <cfRule type="expression" dxfId="16" priority="6" stopIfTrue="1">
      <formula>$B$4="市外"</formula>
    </cfRule>
  </conditionalFormatting>
  <conditionalFormatting sqref="FT4">
    <cfRule type="expression" dxfId="15" priority="5" stopIfTrue="1">
      <formula>$B$4="市外"</formula>
    </cfRule>
  </conditionalFormatting>
  <conditionalFormatting sqref="FX4">
    <cfRule type="expression" dxfId="14" priority="4" stopIfTrue="1">
      <formula>$B$4="市外"</formula>
    </cfRule>
  </conditionalFormatting>
  <conditionalFormatting sqref="GB4">
    <cfRule type="expression" dxfId="13" priority="3" stopIfTrue="1">
      <formula>$B$4="市外"</formula>
    </cfRule>
  </conditionalFormatting>
  <conditionalFormatting sqref="GF4">
    <cfRule type="expression" dxfId="12" priority="1" stopIfTrue="1">
      <formula>$B$4="市外"</formula>
    </cfRule>
  </conditionalFormatting>
  <conditionalFormatting sqref="GG4:GI4">
    <cfRule type="expression" dxfId="11" priority="2" stopIfTrue="1">
      <formula>$B$4="市外"</formula>
    </cfRule>
  </conditionalFormatting>
  <printOptions horizontalCentered="1"/>
  <pageMargins left="0.39370078740157483" right="0.39370078740157483" top="0.98425196850393704" bottom="0.19685039370078741" header="0.51181102362204722" footer="0"/>
  <pageSetup paperSize="9" scale="60" orientation="landscape" r:id="rId1"/>
  <headerFooter alignWithMargins="0">
    <oddHeader>&amp;L
第１号様式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L65"/>
  <sheetViews>
    <sheetView workbookViewId="0">
      <selection activeCell="C7" sqref="C7"/>
    </sheetView>
  </sheetViews>
  <sheetFormatPr defaultRowHeight="13.5" x14ac:dyDescent="0.15"/>
  <cols>
    <col min="1" max="16384" width="9" style="218"/>
  </cols>
  <sheetData>
    <row r="1" spans="1:12" x14ac:dyDescent="0.15">
      <c r="A1" s="216" t="s">
        <v>649</v>
      </c>
      <c r="B1" s="216" t="s">
        <v>650</v>
      </c>
      <c r="C1" s="216" t="s">
        <v>651</v>
      </c>
      <c r="D1" s="216" t="s">
        <v>11</v>
      </c>
      <c r="E1" s="216" t="s">
        <v>565</v>
      </c>
      <c r="F1" s="216" t="s">
        <v>12</v>
      </c>
      <c r="G1" s="216" t="s">
        <v>652</v>
      </c>
      <c r="H1" s="217" t="s">
        <v>612</v>
      </c>
      <c r="I1" s="216" t="s">
        <v>38</v>
      </c>
      <c r="J1" s="221" t="s">
        <v>755</v>
      </c>
      <c r="K1" s="221" t="s">
        <v>634</v>
      </c>
      <c r="L1" s="216" t="s">
        <v>653</v>
      </c>
    </row>
    <row r="2" spans="1:12" x14ac:dyDescent="0.15">
      <c r="A2" s="237" t="s">
        <v>856</v>
      </c>
      <c r="B2" s="219" t="s">
        <v>64</v>
      </c>
      <c r="C2" s="220" t="s">
        <v>654</v>
      </c>
      <c r="D2" s="219">
        <v>1</v>
      </c>
      <c r="E2" s="219">
        <v>1</v>
      </c>
      <c r="F2" s="220">
        <v>1</v>
      </c>
      <c r="G2" s="219" t="s">
        <v>570</v>
      </c>
      <c r="H2" s="219" t="s">
        <v>130</v>
      </c>
      <c r="I2" s="218" t="s">
        <v>570</v>
      </c>
      <c r="J2" s="222">
        <v>0</v>
      </c>
      <c r="K2" s="218" t="s">
        <v>617</v>
      </c>
      <c r="L2" s="218" t="s">
        <v>1</v>
      </c>
    </row>
    <row r="3" spans="1:12" x14ac:dyDescent="0.15">
      <c r="A3" s="237" t="s">
        <v>858</v>
      </c>
      <c r="B3" s="237" t="s">
        <v>771</v>
      </c>
      <c r="C3" s="220" t="s">
        <v>141</v>
      </c>
      <c r="D3" s="219">
        <v>2</v>
      </c>
      <c r="E3" s="219">
        <v>2</v>
      </c>
      <c r="F3" s="220">
        <v>2</v>
      </c>
      <c r="G3" s="220" t="s">
        <v>655</v>
      </c>
      <c r="H3" s="219" t="s">
        <v>131</v>
      </c>
      <c r="I3" s="218" t="s">
        <v>656</v>
      </c>
      <c r="J3" s="222">
        <v>1</v>
      </c>
      <c r="K3" s="218" t="s">
        <v>657</v>
      </c>
      <c r="L3" s="218" t="s">
        <v>492</v>
      </c>
    </row>
    <row r="4" spans="1:12" x14ac:dyDescent="0.15">
      <c r="A4" s="325"/>
      <c r="C4" s="220" t="s">
        <v>10</v>
      </c>
      <c r="D4" s="219">
        <v>3</v>
      </c>
      <c r="E4" s="219">
        <v>3</v>
      </c>
      <c r="F4" s="220">
        <v>3</v>
      </c>
      <c r="G4" s="220" t="s">
        <v>658</v>
      </c>
      <c r="H4" s="219" t="s">
        <v>132</v>
      </c>
      <c r="I4" s="218" t="s">
        <v>659</v>
      </c>
      <c r="J4" s="222">
        <v>2</v>
      </c>
      <c r="K4" s="218" t="s">
        <v>72</v>
      </c>
      <c r="L4" s="218" t="s">
        <v>2</v>
      </c>
    </row>
    <row r="5" spans="1:12" x14ac:dyDescent="0.15">
      <c r="C5" s="237" t="s">
        <v>876</v>
      </c>
      <c r="D5" s="219">
        <v>4</v>
      </c>
      <c r="E5" s="219">
        <v>4</v>
      </c>
      <c r="F5" s="220">
        <v>4</v>
      </c>
      <c r="G5" s="220" t="s">
        <v>660</v>
      </c>
      <c r="H5" s="219" t="s">
        <v>133</v>
      </c>
      <c r="I5" s="218" t="s">
        <v>661</v>
      </c>
      <c r="J5" s="222">
        <v>3</v>
      </c>
      <c r="K5" s="218" t="s">
        <v>73</v>
      </c>
      <c r="L5" s="218" t="s">
        <v>412</v>
      </c>
    </row>
    <row r="6" spans="1:12" x14ac:dyDescent="0.15">
      <c r="D6" s="219">
        <v>5</v>
      </c>
      <c r="E6" s="219">
        <v>5</v>
      </c>
      <c r="F6" s="220">
        <v>5</v>
      </c>
      <c r="G6" s="220" t="s">
        <v>662</v>
      </c>
      <c r="H6" s="219" t="s">
        <v>134</v>
      </c>
      <c r="I6" s="218" t="s">
        <v>663</v>
      </c>
      <c r="J6" s="222">
        <v>4</v>
      </c>
      <c r="K6" s="218" t="s">
        <v>664</v>
      </c>
    </row>
    <row r="7" spans="1:12" x14ac:dyDescent="0.15">
      <c r="D7" s="219">
        <v>6</v>
      </c>
      <c r="E7" s="219">
        <v>6</v>
      </c>
      <c r="F7" s="220">
        <v>6</v>
      </c>
      <c r="G7" s="220" t="s">
        <v>665</v>
      </c>
      <c r="H7" s="219" t="s">
        <v>142</v>
      </c>
      <c r="I7" s="218" t="s">
        <v>666</v>
      </c>
      <c r="J7" s="222">
        <v>5</v>
      </c>
      <c r="K7" s="218" t="s">
        <v>18</v>
      </c>
    </row>
    <row r="8" spans="1:12" x14ac:dyDescent="0.15">
      <c r="D8" s="219">
        <v>7</v>
      </c>
      <c r="E8" s="219">
        <v>7</v>
      </c>
      <c r="F8" s="220">
        <v>7</v>
      </c>
      <c r="G8" s="220" t="s">
        <v>667</v>
      </c>
      <c r="H8" s="219" t="s">
        <v>135</v>
      </c>
      <c r="I8" s="218" t="s">
        <v>668</v>
      </c>
      <c r="J8" s="222">
        <v>6</v>
      </c>
      <c r="K8" s="218" t="s">
        <v>74</v>
      </c>
    </row>
    <row r="9" spans="1:12" x14ac:dyDescent="0.15">
      <c r="D9" s="219">
        <v>8</v>
      </c>
      <c r="E9" s="219">
        <v>8</v>
      </c>
      <c r="F9" s="220">
        <v>8</v>
      </c>
      <c r="G9" s="220" t="s">
        <v>669</v>
      </c>
      <c r="H9" s="219" t="s">
        <v>136</v>
      </c>
      <c r="I9" s="218" t="s">
        <v>670</v>
      </c>
      <c r="J9" s="222">
        <v>7</v>
      </c>
      <c r="K9" s="218" t="s">
        <v>65</v>
      </c>
    </row>
    <row r="10" spans="1:12" x14ac:dyDescent="0.15">
      <c r="D10" s="219">
        <v>9</v>
      </c>
      <c r="E10" s="219">
        <v>9</v>
      </c>
      <c r="F10" s="220">
        <v>9</v>
      </c>
      <c r="G10" s="220" t="s">
        <v>671</v>
      </c>
      <c r="H10" s="219" t="s">
        <v>137</v>
      </c>
      <c r="I10" s="218" t="s">
        <v>672</v>
      </c>
      <c r="J10" s="222">
        <v>8</v>
      </c>
      <c r="K10" s="218" t="s">
        <v>21</v>
      </c>
    </row>
    <row r="11" spans="1:12" x14ac:dyDescent="0.15">
      <c r="D11" s="219">
        <v>10</v>
      </c>
      <c r="E11" s="219">
        <v>10</v>
      </c>
      <c r="F11" s="220">
        <v>10</v>
      </c>
      <c r="G11" s="219" t="s">
        <v>673</v>
      </c>
      <c r="H11" s="219" t="s">
        <v>138</v>
      </c>
      <c r="I11" s="218" t="s">
        <v>674</v>
      </c>
      <c r="J11" s="222">
        <v>9</v>
      </c>
      <c r="K11" s="218" t="s">
        <v>675</v>
      </c>
    </row>
    <row r="12" spans="1:12" x14ac:dyDescent="0.15">
      <c r="D12" s="219">
        <v>11</v>
      </c>
      <c r="E12" s="220">
        <v>11</v>
      </c>
      <c r="F12" s="220">
        <v>11</v>
      </c>
      <c r="G12" s="219" t="s">
        <v>676</v>
      </c>
      <c r="H12" s="219" t="s">
        <v>139</v>
      </c>
      <c r="I12" s="218" t="s">
        <v>677</v>
      </c>
      <c r="J12" s="222">
        <v>10</v>
      </c>
      <c r="K12" s="218" t="s">
        <v>646</v>
      </c>
    </row>
    <row r="13" spans="1:12" x14ac:dyDescent="0.15">
      <c r="D13" s="219">
        <v>12</v>
      </c>
      <c r="E13" s="220">
        <v>12</v>
      </c>
      <c r="F13" s="220">
        <v>12</v>
      </c>
      <c r="G13" s="219" t="s">
        <v>678</v>
      </c>
      <c r="H13" s="219" t="s">
        <v>140</v>
      </c>
      <c r="I13" s="218" t="s">
        <v>679</v>
      </c>
      <c r="J13" s="222">
        <v>11</v>
      </c>
      <c r="K13" s="218" t="s">
        <v>75</v>
      </c>
    </row>
    <row r="14" spans="1:12" x14ac:dyDescent="0.15">
      <c r="D14" s="219">
        <v>13</v>
      </c>
      <c r="F14" s="220">
        <v>13</v>
      </c>
      <c r="G14" s="219" t="s">
        <v>680</v>
      </c>
      <c r="H14" s="219" t="s">
        <v>141</v>
      </c>
      <c r="I14" s="218" t="s">
        <v>681</v>
      </c>
      <c r="J14" s="222">
        <v>12</v>
      </c>
      <c r="K14" s="218" t="s">
        <v>647</v>
      </c>
    </row>
    <row r="15" spans="1:12" x14ac:dyDescent="0.15">
      <c r="D15" s="219">
        <v>14</v>
      </c>
      <c r="F15" s="220">
        <v>14</v>
      </c>
      <c r="G15" s="219" t="s">
        <v>682</v>
      </c>
      <c r="H15" s="219" t="s">
        <v>143</v>
      </c>
      <c r="I15" s="218" t="s">
        <v>683</v>
      </c>
      <c r="J15" s="222">
        <v>13</v>
      </c>
      <c r="K15" s="218" t="s">
        <v>684</v>
      </c>
    </row>
    <row r="16" spans="1:12" x14ac:dyDescent="0.15">
      <c r="D16" s="219">
        <v>15</v>
      </c>
      <c r="F16" s="220">
        <v>15</v>
      </c>
      <c r="G16" s="219" t="s">
        <v>685</v>
      </c>
      <c r="H16" s="219" t="s">
        <v>149</v>
      </c>
      <c r="I16" s="218" t="s">
        <v>686</v>
      </c>
      <c r="J16" s="222">
        <v>14</v>
      </c>
      <c r="K16" s="218" t="s">
        <v>77</v>
      </c>
    </row>
    <row r="17" spans="4:11" x14ac:dyDescent="0.15">
      <c r="D17" s="219">
        <v>16</v>
      </c>
      <c r="F17" s="220">
        <v>16</v>
      </c>
      <c r="G17" s="219" t="s">
        <v>687</v>
      </c>
      <c r="H17" s="219" t="s">
        <v>144</v>
      </c>
      <c r="I17" s="218" t="s">
        <v>688</v>
      </c>
      <c r="J17" s="222">
        <v>15</v>
      </c>
      <c r="K17" s="218" t="s">
        <v>689</v>
      </c>
    </row>
    <row r="18" spans="4:11" x14ac:dyDescent="0.15">
      <c r="D18" s="219">
        <v>17</v>
      </c>
      <c r="F18" s="220">
        <v>17</v>
      </c>
      <c r="G18" s="219" t="s">
        <v>690</v>
      </c>
      <c r="H18" s="219" t="s">
        <v>145</v>
      </c>
      <c r="I18" s="218" t="s">
        <v>691</v>
      </c>
      <c r="J18" s="222">
        <v>16</v>
      </c>
      <c r="K18" s="218" t="s">
        <v>78</v>
      </c>
    </row>
    <row r="19" spans="4:11" x14ac:dyDescent="0.15">
      <c r="D19" s="219">
        <v>18</v>
      </c>
      <c r="F19" s="220">
        <v>18</v>
      </c>
      <c r="G19" s="219" t="s">
        <v>692</v>
      </c>
      <c r="H19" s="219" t="s">
        <v>146</v>
      </c>
      <c r="I19" s="218" t="s">
        <v>693</v>
      </c>
      <c r="J19" s="222">
        <v>17</v>
      </c>
      <c r="K19" s="218" t="s">
        <v>79</v>
      </c>
    </row>
    <row r="20" spans="4:11" x14ac:dyDescent="0.15">
      <c r="D20" s="219">
        <v>19</v>
      </c>
      <c r="F20" s="220">
        <v>19</v>
      </c>
      <c r="G20" s="219" t="s">
        <v>694</v>
      </c>
      <c r="H20" s="219" t="s">
        <v>147</v>
      </c>
      <c r="I20" s="218" t="s">
        <v>695</v>
      </c>
      <c r="J20" s="222">
        <v>18</v>
      </c>
      <c r="K20" s="218" t="s">
        <v>642</v>
      </c>
    </row>
    <row r="21" spans="4:11" x14ac:dyDescent="0.15">
      <c r="D21" s="219">
        <v>20</v>
      </c>
      <c r="F21" s="220">
        <v>20</v>
      </c>
      <c r="G21" s="219" t="s">
        <v>696</v>
      </c>
      <c r="H21" s="219" t="s">
        <v>148</v>
      </c>
      <c r="I21" s="218" t="s">
        <v>697</v>
      </c>
      <c r="J21" s="222">
        <v>19</v>
      </c>
      <c r="K21" s="218" t="s">
        <v>80</v>
      </c>
    </row>
    <row r="22" spans="4:11" x14ac:dyDescent="0.15">
      <c r="D22" s="219">
        <v>21</v>
      </c>
      <c r="F22" s="220">
        <v>21</v>
      </c>
      <c r="G22" s="219" t="s">
        <v>698</v>
      </c>
      <c r="H22" s="237" t="s">
        <v>861</v>
      </c>
      <c r="I22" s="218" t="s">
        <v>699</v>
      </c>
      <c r="J22" s="222">
        <v>20</v>
      </c>
      <c r="K22" s="218" t="s">
        <v>81</v>
      </c>
    </row>
    <row r="23" spans="4:11" x14ac:dyDescent="0.15">
      <c r="D23" s="219">
        <v>22</v>
      </c>
      <c r="F23" s="220">
        <v>22</v>
      </c>
      <c r="G23" s="219" t="s">
        <v>700</v>
      </c>
      <c r="I23" s="218" t="s">
        <v>701</v>
      </c>
      <c r="J23" s="222">
        <v>21</v>
      </c>
      <c r="K23" s="218" t="s">
        <v>82</v>
      </c>
    </row>
    <row r="24" spans="4:11" x14ac:dyDescent="0.15">
      <c r="D24" s="219">
        <v>23</v>
      </c>
      <c r="F24" s="220">
        <v>23</v>
      </c>
      <c r="G24" s="219" t="s">
        <v>702</v>
      </c>
      <c r="I24" s="218" t="s">
        <v>703</v>
      </c>
      <c r="J24" s="222">
        <v>22</v>
      </c>
      <c r="K24" s="218" t="s">
        <v>83</v>
      </c>
    </row>
    <row r="25" spans="4:11" x14ac:dyDescent="0.15">
      <c r="D25" s="219">
        <v>24</v>
      </c>
      <c r="F25" s="220">
        <v>24</v>
      </c>
      <c r="G25" s="219" t="s">
        <v>704</v>
      </c>
      <c r="I25" s="218" t="s">
        <v>705</v>
      </c>
      <c r="J25" s="222">
        <v>23</v>
      </c>
      <c r="K25" s="218" t="s">
        <v>644</v>
      </c>
    </row>
    <row r="26" spans="4:11" x14ac:dyDescent="0.15">
      <c r="D26" s="219">
        <v>25</v>
      </c>
      <c r="F26" s="220">
        <v>25</v>
      </c>
      <c r="G26" s="219" t="s">
        <v>706</v>
      </c>
      <c r="I26" s="218" t="s">
        <v>707</v>
      </c>
      <c r="J26" s="222">
        <v>24</v>
      </c>
      <c r="K26" s="218" t="s">
        <v>84</v>
      </c>
    </row>
    <row r="27" spans="4:11" x14ac:dyDescent="0.15">
      <c r="D27" s="219">
        <v>26</v>
      </c>
      <c r="F27" s="220">
        <v>26</v>
      </c>
      <c r="G27" s="219" t="s">
        <v>708</v>
      </c>
      <c r="I27" s="218" t="s">
        <v>709</v>
      </c>
      <c r="J27" s="222">
        <v>25</v>
      </c>
      <c r="K27" s="218" t="s">
        <v>85</v>
      </c>
    </row>
    <row r="28" spans="4:11" x14ac:dyDescent="0.15">
      <c r="D28" s="219">
        <v>27</v>
      </c>
      <c r="F28" s="220">
        <v>27</v>
      </c>
      <c r="G28" s="219" t="s">
        <v>710</v>
      </c>
      <c r="I28" s="218" t="s">
        <v>711</v>
      </c>
      <c r="J28" s="222">
        <v>26</v>
      </c>
      <c r="K28" s="218" t="s">
        <v>86</v>
      </c>
    </row>
    <row r="29" spans="4:11" x14ac:dyDescent="0.15">
      <c r="D29" s="219">
        <v>28</v>
      </c>
      <c r="F29" s="220">
        <v>28</v>
      </c>
      <c r="G29" s="219" t="s">
        <v>712</v>
      </c>
      <c r="I29" s="218" t="s">
        <v>713</v>
      </c>
      <c r="J29" s="222">
        <v>27</v>
      </c>
      <c r="K29" s="218" t="s">
        <v>87</v>
      </c>
    </row>
    <row r="30" spans="4:11" x14ac:dyDescent="0.15">
      <c r="D30" s="219">
        <v>29</v>
      </c>
      <c r="F30" s="220">
        <v>29</v>
      </c>
      <c r="G30" s="219" t="s">
        <v>714</v>
      </c>
      <c r="I30" s="218" t="s">
        <v>715</v>
      </c>
      <c r="J30" s="222">
        <v>28</v>
      </c>
      <c r="K30" s="218" t="s">
        <v>716</v>
      </c>
    </row>
    <row r="31" spans="4:11" x14ac:dyDescent="0.15">
      <c r="D31" s="219">
        <v>30</v>
      </c>
      <c r="F31" s="220">
        <v>30</v>
      </c>
      <c r="G31" s="219" t="s">
        <v>717</v>
      </c>
      <c r="I31" s="218" t="s">
        <v>718</v>
      </c>
      <c r="J31" s="222">
        <v>29</v>
      </c>
    </row>
    <row r="32" spans="4:11" x14ac:dyDescent="0.15">
      <c r="D32" s="219">
        <v>31</v>
      </c>
      <c r="F32" s="220">
        <v>31</v>
      </c>
      <c r="G32" s="219" t="s">
        <v>719</v>
      </c>
      <c r="I32" s="218" t="s">
        <v>720</v>
      </c>
      <c r="J32" s="222">
        <v>30</v>
      </c>
    </row>
    <row r="33" spans="4:10" x14ac:dyDescent="0.15">
      <c r="D33" s="219">
        <v>32</v>
      </c>
      <c r="G33" s="219" t="s">
        <v>721</v>
      </c>
      <c r="I33" s="218" t="s">
        <v>722</v>
      </c>
      <c r="J33" s="222">
        <v>31</v>
      </c>
    </row>
    <row r="34" spans="4:10" x14ac:dyDescent="0.15">
      <c r="D34" s="219">
        <v>33</v>
      </c>
      <c r="G34" s="219" t="s">
        <v>723</v>
      </c>
      <c r="I34" s="218" t="s">
        <v>724</v>
      </c>
      <c r="J34" s="222">
        <v>32</v>
      </c>
    </row>
    <row r="35" spans="4:10" x14ac:dyDescent="0.15">
      <c r="D35" s="219">
        <v>34</v>
      </c>
      <c r="G35" s="219" t="s">
        <v>725</v>
      </c>
      <c r="I35" s="218" t="s">
        <v>726</v>
      </c>
      <c r="J35" s="222">
        <v>33</v>
      </c>
    </row>
    <row r="36" spans="4:10" x14ac:dyDescent="0.15">
      <c r="D36" s="219">
        <v>35</v>
      </c>
      <c r="G36" s="219" t="s">
        <v>727</v>
      </c>
      <c r="I36" s="218" t="s">
        <v>728</v>
      </c>
      <c r="J36" s="222">
        <v>34</v>
      </c>
    </row>
    <row r="37" spans="4:10" x14ac:dyDescent="0.15">
      <c r="D37" s="219">
        <v>36</v>
      </c>
      <c r="G37" s="219" t="s">
        <v>729</v>
      </c>
      <c r="I37" s="218" t="s">
        <v>730</v>
      </c>
      <c r="J37" s="222">
        <v>35</v>
      </c>
    </row>
    <row r="38" spans="4:10" x14ac:dyDescent="0.15">
      <c r="D38" s="219">
        <v>37</v>
      </c>
      <c r="G38" s="219" t="s">
        <v>731</v>
      </c>
      <c r="I38" s="218" t="s">
        <v>732</v>
      </c>
      <c r="J38" s="222">
        <v>36</v>
      </c>
    </row>
    <row r="39" spans="4:10" x14ac:dyDescent="0.15">
      <c r="D39" s="219">
        <v>38</v>
      </c>
      <c r="G39" s="219" t="s">
        <v>733</v>
      </c>
      <c r="I39" s="218" t="s">
        <v>734</v>
      </c>
      <c r="J39" s="222">
        <v>37</v>
      </c>
    </row>
    <row r="40" spans="4:10" x14ac:dyDescent="0.15">
      <c r="D40" s="219">
        <v>39</v>
      </c>
      <c r="G40" s="219" t="s">
        <v>735</v>
      </c>
      <c r="I40" s="218" t="s">
        <v>736</v>
      </c>
      <c r="J40" s="222">
        <v>38</v>
      </c>
    </row>
    <row r="41" spans="4:10" x14ac:dyDescent="0.15">
      <c r="D41" s="219">
        <v>40</v>
      </c>
      <c r="G41" s="219" t="s">
        <v>737</v>
      </c>
      <c r="I41" s="218" t="s">
        <v>738</v>
      </c>
      <c r="J41" s="222">
        <v>39</v>
      </c>
    </row>
    <row r="42" spans="4:10" x14ac:dyDescent="0.15">
      <c r="D42" s="219">
        <v>41</v>
      </c>
      <c r="G42" s="219" t="s">
        <v>739</v>
      </c>
      <c r="I42" s="218" t="s">
        <v>740</v>
      </c>
      <c r="J42" s="222">
        <v>40</v>
      </c>
    </row>
    <row r="43" spans="4:10" x14ac:dyDescent="0.15">
      <c r="D43" s="219">
        <v>42</v>
      </c>
      <c r="G43" s="219" t="s">
        <v>741</v>
      </c>
      <c r="I43" s="218" t="s">
        <v>742</v>
      </c>
      <c r="J43" s="222">
        <v>41</v>
      </c>
    </row>
    <row r="44" spans="4:10" x14ac:dyDescent="0.15">
      <c r="D44" s="219">
        <v>43</v>
      </c>
      <c r="G44" s="219" t="s">
        <v>743</v>
      </c>
      <c r="I44" s="218" t="s">
        <v>744</v>
      </c>
      <c r="J44" s="222">
        <v>42</v>
      </c>
    </row>
    <row r="45" spans="4:10" x14ac:dyDescent="0.15">
      <c r="D45" s="219">
        <v>44</v>
      </c>
      <c r="G45" s="219" t="s">
        <v>745</v>
      </c>
      <c r="I45" s="218" t="s">
        <v>746</v>
      </c>
      <c r="J45" s="222">
        <v>43</v>
      </c>
    </row>
    <row r="46" spans="4:10" x14ac:dyDescent="0.15">
      <c r="D46" s="219">
        <v>45</v>
      </c>
      <c r="G46" s="219" t="s">
        <v>747</v>
      </c>
      <c r="I46" s="218" t="s">
        <v>748</v>
      </c>
      <c r="J46" s="222">
        <v>44</v>
      </c>
    </row>
    <row r="47" spans="4:10" x14ac:dyDescent="0.15">
      <c r="D47" s="219">
        <v>46</v>
      </c>
      <c r="G47" s="219" t="s">
        <v>749</v>
      </c>
      <c r="I47" s="218" t="s">
        <v>750</v>
      </c>
      <c r="J47" s="222">
        <v>45</v>
      </c>
    </row>
    <row r="48" spans="4:10" x14ac:dyDescent="0.15">
      <c r="D48" s="219">
        <v>47</v>
      </c>
      <c r="G48" s="219" t="s">
        <v>751</v>
      </c>
      <c r="I48" s="218" t="s">
        <v>752</v>
      </c>
      <c r="J48" s="222">
        <v>46</v>
      </c>
    </row>
    <row r="49" spans="4:10" x14ac:dyDescent="0.15">
      <c r="D49" s="219">
        <v>48</v>
      </c>
      <c r="G49" s="219" t="s">
        <v>753</v>
      </c>
      <c r="I49" s="218" t="s">
        <v>754</v>
      </c>
      <c r="J49" s="222">
        <v>47</v>
      </c>
    </row>
    <row r="50" spans="4:10" x14ac:dyDescent="0.15">
      <c r="D50" s="219">
        <v>49</v>
      </c>
    </row>
    <row r="51" spans="4:10" x14ac:dyDescent="0.15">
      <c r="D51" s="219">
        <v>50</v>
      </c>
    </row>
    <row r="52" spans="4:10" x14ac:dyDescent="0.15">
      <c r="D52" s="219">
        <v>51</v>
      </c>
    </row>
    <row r="53" spans="4:10" x14ac:dyDescent="0.15">
      <c r="D53" s="219">
        <v>52</v>
      </c>
    </row>
    <row r="54" spans="4:10" x14ac:dyDescent="0.15">
      <c r="D54" s="219">
        <v>53</v>
      </c>
    </row>
    <row r="55" spans="4:10" x14ac:dyDescent="0.15">
      <c r="D55" s="219">
        <v>54</v>
      </c>
    </row>
    <row r="56" spans="4:10" x14ac:dyDescent="0.15">
      <c r="D56" s="219">
        <v>55</v>
      </c>
    </row>
    <row r="57" spans="4:10" x14ac:dyDescent="0.15">
      <c r="D57" s="219">
        <v>56</v>
      </c>
    </row>
    <row r="58" spans="4:10" x14ac:dyDescent="0.15">
      <c r="D58" s="219">
        <v>57</v>
      </c>
    </row>
    <row r="59" spans="4:10" x14ac:dyDescent="0.15">
      <c r="D59" s="219">
        <v>58</v>
      </c>
    </row>
    <row r="60" spans="4:10" x14ac:dyDescent="0.15">
      <c r="D60" s="219">
        <v>59</v>
      </c>
    </row>
    <row r="61" spans="4:10" x14ac:dyDescent="0.15">
      <c r="D61" s="219">
        <v>60</v>
      </c>
    </row>
    <row r="62" spans="4:10" x14ac:dyDescent="0.15">
      <c r="D62" s="219">
        <v>61</v>
      </c>
    </row>
    <row r="63" spans="4:10" x14ac:dyDescent="0.15">
      <c r="D63" s="219">
        <v>62</v>
      </c>
    </row>
    <row r="64" spans="4:10" x14ac:dyDescent="0.15">
      <c r="D64" s="219">
        <v>63</v>
      </c>
    </row>
    <row r="65" spans="4:4" x14ac:dyDescent="0.15">
      <c r="D65" s="219">
        <v>64</v>
      </c>
    </row>
  </sheetData>
  <autoFilter ref="A1:I65" xr:uid="{00000000-0009-0000-0000-000002000000}"/>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2"/>
  </sheetPr>
  <dimension ref="A1:AH42"/>
  <sheetViews>
    <sheetView view="pageBreakPreview" zoomScaleNormal="75" zoomScaleSheetLayoutView="100" workbookViewId="0">
      <selection activeCell="J6" sqref="J6"/>
    </sheetView>
  </sheetViews>
  <sheetFormatPr defaultRowHeight="13.5" x14ac:dyDescent="0.15"/>
  <cols>
    <col min="1" max="1" width="4.625" style="3" customWidth="1"/>
    <col min="2" max="31" width="4.625" style="2" customWidth="1"/>
    <col min="32" max="16384" width="9" style="2"/>
  </cols>
  <sheetData>
    <row r="1" spans="1:31" ht="155.25" customHeight="1" x14ac:dyDescent="0.15"/>
    <row r="2" spans="1:31" ht="12" customHeight="1" x14ac:dyDescent="0.15">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581" t="s">
        <v>165</v>
      </c>
      <c r="AC2" s="581"/>
      <c r="AD2" s="581"/>
      <c r="AE2" s="581"/>
    </row>
    <row r="3" spans="1:31" ht="18" customHeight="1" x14ac:dyDescent="0.15">
      <c r="A3" s="586" t="s">
        <v>899</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row>
    <row r="4" spans="1:31" ht="6" customHeight="1" x14ac:dyDescent="0.15"/>
    <row r="5" spans="1:31" s="11" customFormat="1" ht="15.95" customHeight="1" x14ac:dyDescent="0.15">
      <c r="A5" s="9" t="s">
        <v>900</v>
      </c>
    </row>
    <row r="6" spans="1:31" s="11" customFormat="1" ht="15.95" customHeight="1" x14ac:dyDescent="0.15">
      <c r="A6" s="9" t="s">
        <v>37</v>
      </c>
      <c r="R6" s="244"/>
      <c r="S6" s="244"/>
      <c r="T6" s="244"/>
      <c r="U6" s="244"/>
      <c r="V6" s="244"/>
      <c r="W6" s="593" t="str">
        <f>IF(参照用シート!GI4="","","電子入札システムＩＤ　：　"&amp;参照用シート!GI4)</f>
        <v/>
      </c>
      <c r="X6" s="593"/>
      <c r="Y6" s="593"/>
      <c r="Z6" s="593"/>
      <c r="AA6" s="593"/>
      <c r="AB6" s="244"/>
      <c r="AC6" s="244"/>
      <c r="AD6" s="244"/>
      <c r="AE6" s="244"/>
    </row>
    <row r="7" spans="1:31" s="11" customFormat="1" ht="20.25" customHeight="1" x14ac:dyDescent="0.15">
      <c r="B7" s="324" t="s">
        <v>849</v>
      </c>
      <c r="C7"/>
      <c r="D7"/>
      <c r="E7"/>
      <c r="R7" s="247" t="s">
        <v>68</v>
      </c>
      <c r="S7" s="557" t="s">
        <v>446</v>
      </c>
      <c r="T7" s="557"/>
      <c r="U7" s="557"/>
      <c r="V7" s="558"/>
      <c r="W7" s="554" t="str">
        <f>IF(参照用シート!$B$4=0,"",参照用シート!$B$4)</f>
        <v/>
      </c>
      <c r="X7" s="555"/>
      <c r="Y7" s="555"/>
      <c r="Z7" s="555"/>
      <c r="AA7" s="556"/>
    </row>
    <row r="8" spans="1:31" s="11" customFormat="1" ht="20.25" customHeight="1" x14ac:dyDescent="0.15">
      <c r="C8" s="592" t="str">
        <f>IF(OR(ISBLANK(■入力シート!G17),ISBLANK(■入力シート!J17),ISBLANK(■入力シート!M17)),"令和　　年　　月　　日","令和"&amp;■入力シート!G17&amp;"年"&amp;■入力シート!J17&amp;"月"&amp;■入力シート!M17&amp;"日")</f>
        <v>令和　　年　　月　　日</v>
      </c>
      <c r="D8" s="592"/>
      <c r="E8" s="592"/>
      <c r="F8" s="592"/>
      <c r="G8" s="592"/>
      <c r="H8" s="592"/>
      <c r="I8" s="592"/>
      <c r="J8" s="2" t="s">
        <v>62</v>
      </c>
      <c r="K8" s="27"/>
      <c r="L8" s="2"/>
      <c r="R8" s="247" t="s">
        <v>152</v>
      </c>
      <c r="S8" s="559" t="s">
        <v>59</v>
      </c>
      <c r="T8" s="559"/>
      <c r="U8" s="559"/>
      <c r="V8" s="559"/>
      <c r="W8" s="554" t="str">
        <f>IF(参照用シート!$C$4=0,"",参照用シート!$C$4)</f>
        <v/>
      </c>
      <c r="X8" s="555"/>
      <c r="Y8" s="555"/>
      <c r="Z8" s="555"/>
      <c r="AA8" s="556"/>
      <c r="AB8" s="37"/>
    </row>
    <row r="9" spans="1:31" s="11" customFormat="1" ht="20.25" customHeight="1" x14ac:dyDescent="0.15">
      <c r="C9" s="590">
        <f>IF(参照用シート!$H$4=0,"",IF(参照用シート!$H$4="本社（店）",参照用シート!$AD$4,参照用シート!$AM$4))</f>
        <v>0</v>
      </c>
      <c r="D9" s="590"/>
      <c r="E9" s="590"/>
      <c r="F9" s="590"/>
      <c r="G9" s="590"/>
      <c r="H9" s="590"/>
      <c r="I9" s="590"/>
      <c r="J9" s="590"/>
      <c r="K9" s="590"/>
      <c r="L9" s="35"/>
      <c r="M9" s="29"/>
      <c r="N9" s="27"/>
      <c r="R9" s="247" t="s">
        <v>153</v>
      </c>
      <c r="S9" s="559" t="s">
        <v>60</v>
      </c>
      <c r="T9" s="559"/>
      <c r="U9" s="559"/>
      <c r="V9" s="560"/>
      <c r="W9" s="70" t="s">
        <v>61</v>
      </c>
      <c r="X9" s="33" t="str">
        <f>IF(参照用シート!$E$4=0,"",参照用シート!$E$4)</f>
        <v/>
      </c>
      <c r="Y9" s="34" t="s">
        <v>63</v>
      </c>
      <c r="Z9" s="587" t="str">
        <f>IF(参照用シート!$G$4=0,"",参照用シート!$G$4)</f>
        <v/>
      </c>
      <c r="AA9" s="588"/>
      <c r="AB9" s="38"/>
    </row>
    <row r="10" spans="1:31" s="11" customFormat="1" ht="20.25" customHeight="1" thickBot="1" x14ac:dyDescent="0.2">
      <c r="A10" s="28"/>
      <c r="C10" s="591" t="str">
        <f>IF(参照用シート!$H$4=0,"",IF(参照用シート!$H$4="本社（店）",参照用シート!$AE$4&amp;"　 "&amp;参照用シート!$AF$4,参照用シート!$AN$4&amp;"　 "&amp;参照用シート!$AO$4))</f>
        <v>0　 0</v>
      </c>
      <c r="D10" s="591"/>
      <c r="E10" s="591"/>
      <c r="F10" s="591"/>
      <c r="G10" s="591"/>
      <c r="H10" s="591"/>
      <c r="I10" s="591"/>
      <c r="J10" s="591"/>
      <c r="K10" s="591"/>
      <c r="L10" s="40"/>
      <c r="M10" s="30"/>
      <c r="N10" s="31"/>
      <c r="R10" s="247" t="s">
        <v>67</v>
      </c>
      <c r="S10" s="559" t="s">
        <v>154</v>
      </c>
      <c r="T10" s="559"/>
      <c r="U10" s="559"/>
      <c r="V10" s="560"/>
      <c r="W10" s="554" t="str">
        <f>IF(参照用シート!$H$4=0,"",参照用シート!$H$4)</f>
        <v/>
      </c>
      <c r="X10" s="555"/>
      <c r="Y10" s="555"/>
      <c r="Z10" s="555"/>
      <c r="AA10" s="556"/>
      <c r="AB10" s="69"/>
    </row>
    <row r="11" spans="1:31" s="11" customFormat="1" ht="14.25" customHeight="1" thickTop="1" x14ac:dyDescent="0.15">
      <c r="L11" s="36" t="s">
        <v>150</v>
      </c>
      <c r="R11" s="589" t="s">
        <v>155</v>
      </c>
      <c r="S11" s="589"/>
      <c r="T11" s="589"/>
      <c r="U11" s="589"/>
      <c r="V11" s="589"/>
      <c r="W11" s="589"/>
      <c r="X11" s="589"/>
      <c r="Y11" s="589"/>
      <c r="Z11" s="589"/>
      <c r="AA11" s="589"/>
      <c r="AB11" s="589"/>
      <c r="AC11" s="589"/>
      <c r="AD11" s="589"/>
    </row>
    <row r="12" spans="1:31" s="11" customFormat="1" ht="9.75" customHeight="1" x14ac:dyDescent="0.15">
      <c r="P12" s="32"/>
      <c r="R12" s="26"/>
      <c r="T12" s="6"/>
      <c r="U12" s="6"/>
      <c r="V12" s="6"/>
      <c r="W12" s="24"/>
      <c r="X12" s="24"/>
      <c r="Y12" s="24"/>
      <c r="Z12" s="24"/>
      <c r="AA12" s="24"/>
      <c r="AB12" s="24"/>
      <c r="AD12" s="25"/>
      <c r="AE12" s="25"/>
    </row>
    <row r="13" spans="1:31" s="11" customFormat="1" ht="24" customHeight="1" x14ac:dyDescent="0.15">
      <c r="A13" s="8"/>
      <c r="B13" s="16"/>
      <c r="C13" s="16"/>
      <c r="D13" s="16"/>
      <c r="E13" s="16"/>
      <c r="F13" s="2"/>
      <c r="G13" s="2"/>
      <c r="H13" s="2"/>
      <c r="I13" s="2"/>
      <c r="J13" s="2"/>
      <c r="K13" s="2"/>
      <c r="L13" s="2"/>
      <c r="M13" s="2"/>
      <c r="R13" s="584" t="str">
        <f>IF(参照用シート!$H$4="支社（店）等","※3 申請事業所区分が「支社（店）等」の場合、本欄に本社（店）に関する事項を記載すること。","※3 申請事業所区分が「本社（店）」の場合、本欄は記載の必要なし。")</f>
        <v>※3 申請事業所区分が「本社（店）」の場合、本欄は記載の必要なし。</v>
      </c>
      <c r="S13" s="584"/>
      <c r="T13" s="584"/>
      <c r="U13" s="584"/>
      <c r="V13" s="584"/>
      <c r="W13" s="585"/>
      <c r="X13" s="585"/>
      <c r="Y13" s="585"/>
      <c r="Z13" s="585"/>
      <c r="AA13" s="585"/>
      <c r="AB13" s="585"/>
      <c r="AC13" s="585"/>
      <c r="AD13" s="585"/>
    </row>
    <row r="14" spans="1:31" s="11" customFormat="1" ht="20.25" customHeight="1" x14ac:dyDescent="0.15">
      <c r="A14" s="71" t="s">
        <v>156</v>
      </c>
      <c r="B14" s="539" t="s">
        <v>53</v>
      </c>
      <c r="C14" s="539"/>
      <c r="D14" s="539"/>
      <c r="E14" s="539"/>
      <c r="F14" s="553" t="str">
        <f>IF(参照用シート!$Z$4=0,"",参照用シート!$Z$4)</f>
        <v/>
      </c>
      <c r="G14" s="553"/>
      <c r="H14" s="553"/>
      <c r="I14" s="553"/>
      <c r="J14" s="553"/>
      <c r="K14" s="553"/>
      <c r="L14" s="553"/>
      <c r="M14" s="553"/>
      <c r="N14" s="17"/>
      <c r="O14" s="18"/>
      <c r="P14" s="18"/>
      <c r="Q14" s="41"/>
      <c r="R14" s="55" t="str">
        <f>IF(参照用シート!$H$4="支社（店）等","１５","")</f>
        <v/>
      </c>
      <c r="S14" s="567" t="str">
        <f>IF(参照用シート!$H$4="支社（店）等","本社（店）郵便番号","")</f>
        <v/>
      </c>
      <c r="T14" s="567"/>
      <c r="U14" s="567"/>
      <c r="V14" s="567"/>
      <c r="W14" s="582" t="str">
        <f>IF(参照用シート!$H$4="支社（店）等",IF(参照用シート!$AI$4=0,"",参照用シート!$AI$4),"")</f>
        <v/>
      </c>
      <c r="X14" s="582"/>
      <c r="Y14" s="582"/>
      <c r="Z14" s="582"/>
      <c r="AA14" s="582"/>
      <c r="AB14" s="582"/>
      <c r="AC14" s="582"/>
      <c r="AD14" s="582"/>
      <c r="AE14" s="583"/>
    </row>
    <row r="15" spans="1:31" ht="20.25" customHeight="1" x14ac:dyDescent="0.15">
      <c r="A15" s="72" t="s">
        <v>157</v>
      </c>
      <c r="B15" s="539" t="s">
        <v>54</v>
      </c>
      <c r="C15" s="539"/>
      <c r="D15" s="539"/>
      <c r="E15" s="539"/>
      <c r="F15" s="553" t="str">
        <f>IF(参照用シート!$AA$4=0,"",参照用シート!$AA$4)</f>
        <v/>
      </c>
      <c r="G15" s="553"/>
      <c r="H15" s="553"/>
      <c r="I15" s="553"/>
      <c r="J15" s="553"/>
      <c r="K15" s="553"/>
      <c r="L15" s="553"/>
      <c r="M15" s="553"/>
      <c r="N15" s="17"/>
      <c r="O15" s="17"/>
      <c r="P15" s="17"/>
      <c r="Q15" s="42"/>
      <c r="R15" s="55" t="str">
        <f>IF(参照用シート!$H$4="支社（店）等","１６","")</f>
        <v/>
      </c>
      <c r="S15" s="551" t="str">
        <f>IF(参照用シート!$H$4="支社（店）等","本社（店）住所","")</f>
        <v/>
      </c>
      <c r="T15" s="551"/>
      <c r="U15" s="551"/>
      <c r="V15" s="551"/>
      <c r="W15" s="561" t="str">
        <f>IF(参照用シート!$H$4="支社（店）等",IF(参照用シート!$AJ$4=0,"",参照用シート!$AJ$4),"")</f>
        <v/>
      </c>
      <c r="X15" s="561"/>
      <c r="Y15" s="561"/>
      <c r="Z15" s="561"/>
      <c r="AA15" s="561"/>
      <c r="AB15" s="561"/>
      <c r="AC15" s="561"/>
      <c r="AD15" s="561"/>
      <c r="AE15" s="562"/>
    </row>
    <row r="16" spans="1:31" s="11" customFormat="1" ht="18" customHeight="1" x14ac:dyDescent="0.15">
      <c r="A16" s="73"/>
      <c r="B16" s="39"/>
      <c r="C16" s="39"/>
      <c r="D16" s="39"/>
      <c r="E16" s="39"/>
      <c r="F16" s="540" t="str">
        <f>IF(参照用シート!$AB$4=0,"",参照用シート!$AB$4)</f>
        <v/>
      </c>
      <c r="G16" s="540"/>
      <c r="H16" s="540"/>
      <c r="I16" s="540"/>
      <c r="J16" s="540"/>
      <c r="K16" s="540"/>
      <c r="L16" s="540"/>
      <c r="M16" s="540"/>
      <c r="N16" s="540"/>
      <c r="O16" s="540"/>
      <c r="P16" s="540"/>
      <c r="Q16" s="41"/>
      <c r="R16" s="56"/>
      <c r="S16" s="568"/>
      <c r="T16" s="568"/>
      <c r="U16" s="568"/>
      <c r="V16" s="568"/>
      <c r="W16" s="561" t="str">
        <f>IF(参照用シート!$H$4="支社（店）等",IF(参照用シート!$AK$4=0,"",参照用シート!$AK$4),"")</f>
        <v/>
      </c>
      <c r="X16" s="561"/>
      <c r="Y16" s="561"/>
      <c r="Z16" s="561"/>
      <c r="AA16" s="561"/>
      <c r="AB16" s="561"/>
      <c r="AC16" s="561"/>
      <c r="AD16" s="561"/>
      <c r="AE16" s="562"/>
    </row>
    <row r="17" spans="1:34" s="11" customFormat="1" ht="18" customHeight="1" x14ac:dyDescent="0.3">
      <c r="A17" s="73"/>
      <c r="B17" s="39"/>
      <c r="C17" s="39"/>
      <c r="D17" s="39"/>
      <c r="E17" s="39"/>
      <c r="F17" s="540"/>
      <c r="G17" s="540"/>
      <c r="H17" s="540"/>
      <c r="I17" s="540"/>
      <c r="J17" s="540"/>
      <c r="K17" s="540"/>
      <c r="L17" s="540"/>
      <c r="M17" s="540"/>
      <c r="N17" s="540"/>
      <c r="O17" s="540"/>
      <c r="P17" s="540"/>
      <c r="Q17" s="41"/>
      <c r="R17" s="57"/>
      <c r="S17" s="568"/>
      <c r="T17" s="568"/>
      <c r="U17" s="568"/>
      <c r="V17" s="568"/>
      <c r="W17" s="561"/>
      <c r="X17" s="561"/>
      <c r="Y17" s="561"/>
      <c r="Z17" s="561"/>
      <c r="AA17" s="561"/>
      <c r="AB17" s="561"/>
      <c r="AC17" s="561"/>
      <c r="AD17" s="561"/>
      <c r="AE17" s="562"/>
    </row>
    <row r="18" spans="1:34" s="11" customFormat="1" ht="20.25" customHeight="1" x14ac:dyDescent="0.15">
      <c r="A18" s="72" t="s">
        <v>473</v>
      </c>
      <c r="B18" s="539" t="s">
        <v>47</v>
      </c>
      <c r="C18" s="539"/>
      <c r="D18" s="539"/>
      <c r="E18" s="539"/>
      <c r="F18" s="541" t="str">
        <f>IF(参照用シート!$AC$4=0,"",参照用シート!$AC$4)</f>
        <v/>
      </c>
      <c r="G18" s="541"/>
      <c r="H18" s="541"/>
      <c r="I18" s="541"/>
      <c r="J18" s="541"/>
      <c r="K18" s="541"/>
      <c r="L18" s="541"/>
      <c r="M18" s="541"/>
      <c r="N18" s="541"/>
      <c r="O18" s="541"/>
      <c r="P18" s="541"/>
      <c r="Q18" s="41"/>
      <c r="R18" s="55" t="str">
        <f>IF(参照用シート!$H$4="支社（店）等","１７","")</f>
        <v/>
      </c>
      <c r="S18" s="551" t="str">
        <f>IF(参照用シート!$H$4="支社（店）等","フリガナ","")</f>
        <v/>
      </c>
      <c r="T18" s="551"/>
      <c r="U18" s="551"/>
      <c r="V18" s="551"/>
      <c r="W18" s="564" t="str">
        <f>IF(参照用シート!$H$4="支社（店）等",IF(参照用シート!$AL$4=0,"",参照用シート!$AL$4),"")</f>
        <v/>
      </c>
      <c r="X18" s="564"/>
      <c r="Y18" s="564"/>
      <c r="Z18" s="564"/>
      <c r="AA18" s="564"/>
      <c r="AB18" s="564"/>
      <c r="AC18" s="564"/>
      <c r="AD18" s="564"/>
      <c r="AE18" s="565"/>
    </row>
    <row r="19" spans="1:34" s="11" customFormat="1" ht="20.25" customHeight="1" x14ac:dyDescent="0.15">
      <c r="A19" s="545" t="s">
        <v>158</v>
      </c>
      <c r="B19" s="552" t="s">
        <v>55</v>
      </c>
      <c r="C19" s="552"/>
      <c r="D19" s="552"/>
      <c r="E19" s="552"/>
      <c r="F19" s="553" t="str">
        <f>IF(参照用シート!$AD$4=0,"",参照用シート!$AD$4)</f>
        <v/>
      </c>
      <c r="G19" s="553"/>
      <c r="H19" s="553"/>
      <c r="I19" s="553"/>
      <c r="J19" s="553"/>
      <c r="K19" s="553"/>
      <c r="L19" s="553"/>
      <c r="M19" s="553"/>
      <c r="N19" s="553"/>
      <c r="O19" s="553"/>
      <c r="P19" s="553"/>
      <c r="Q19" s="41"/>
      <c r="R19" s="566" t="str">
        <f>IF(参照用シート!$H$4="支社（店）等","１８","")</f>
        <v/>
      </c>
      <c r="S19" s="563" t="str">
        <f>IF(参照用シート!$H$4="支社（店）等","本社（店）商号又は名称","")</f>
        <v/>
      </c>
      <c r="T19" s="563"/>
      <c r="U19" s="563"/>
      <c r="V19" s="563"/>
      <c r="W19" s="561" t="str">
        <f>IF(参照用シート!$H$4="支社（店）等",IF(参照用シート!$AM$4=0,"",参照用シート!$AM$4),"")</f>
        <v/>
      </c>
      <c r="X19" s="561"/>
      <c r="Y19" s="561"/>
      <c r="Z19" s="561"/>
      <c r="AA19" s="561"/>
      <c r="AB19" s="561"/>
      <c r="AC19" s="561"/>
      <c r="AD19" s="561"/>
      <c r="AE19" s="562"/>
    </row>
    <row r="20" spans="1:34" s="11" customFormat="1" ht="19.5" customHeight="1" x14ac:dyDescent="0.15">
      <c r="A20" s="546"/>
      <c r="B20" s="552"/>
      <c r="C20" s="552"/>
      <c r="D20" s="552"/>
      <c r="E20" s="552"/>
      <c r="F20" s="553"/>
      <c r="G20" s="553"/>
      <c r="H20" s="553"/>
      <c r="I20" s="553"/>
      <c r="J20" s="553"/>
      <c r="K20" s="553"/>
      <c r="L20" s="553"/>
      <c r="M20" s="553"/>
      <c r="N20" s="553"/>
      <c r="O20" s="553"/>
      <c r="P20" s="553"/>
      <c r="Q20" s="41"/>
      <c r="R20" s="566"/>
      <c r="S20" s="563"/>
      <c r="T20" s="563"/>
      <c r="U20" s="563"/>
      <c r="V20" s="563"/>
      <c r="W20" s="561"/>
      <c r="X20" s="561"/>
      <c r="Y20" s="561"/>
      <c r="Z20" s="561"/>
      <c r="AA20" s="561"/>
      <c r="AB20" s="561"/>
      <c r="AC20" s="561"/>
      <c r="AD20" s="561"/>
      <c r="AE20" s="562"/>
    </row>
    <row r="21" spans="1:34" s="11" customFormat="1" ht="20.25" customHeight="1" x14ac:dyDescent="0.15">
      <c r="A21" s="71" t="s">
        <v>159</v>
      </c>
      <c r="B21" s="551" t="s">
        <v>56</v>
      </c>
      <c r="C21" s="551"/>
      <c r="D21" s="551"/>
      <c r="E21" s="551"/>
      <c r="F21" s="553" t="str">
        <f>IF(参照用シート!$AE$4=0,"",参照用シート!$AE$4)</f>
        <v/>
      </c>
      <c r="G21" s="553"/>
      <c r="H21" s="553"/>
      <c r="I21" s="553"/>
      <c r="J21" s="553"/>
      <c r="K21" s="553"/>
      <c r="L21" s="553"/>
      <c r="M21" s="553"/>
      <c r="N21" s="553"/>
      <c r="O21" s="553"/>
      <c r="P21" s="553"/>
      <c r="Q21" s="41"/>
      <c r="R21" s="55" t="str">
        <f>IF(参照用シート!$H$4="支社（店）等","１９","")</f>
        <v/>
      </c>
      <c r="S21" s="551" t="str">
        <f>IF(参照用シート!$H$4="支社（店）等","本社（店）代表者役職","")</f>
        <v/>
      </c>
      <c r="T21" s="551"/>
      <c r="U21" s="551"/>
      <c r="V21" s="551"/>
      <c r="W21" s="561" t="str">
        <f>IF(参照用シート!$H$4="支社（店）等",IF(参照用シート!$AN$4=0,"",参照用シート!$AN$4),"")</f>
        <v/>
      </c>
      <c r="X21" s="561"/>
      <c r="Y21" s="561"/>
      <c r="Z21" s="561"/>
      <c r="AA21" s="561"/>
      <c r="AB21" s="561"/>
      <c r="AC21" s="561"/>
      <c r="AD21" s="561"/>
      <c r="AE21" s="562"/>
    </row>
    <row r="22" spans="1:34" s="11" customFormat="1" ht="20.25" customHeight="1" x14ac:dyDescent="0.15">
      <c r="A22" s="71" t="s">
        <v>160</v>
      </c>
      <c r="B22" s="551" t="s">
        <v>69</v>
      </c>
      <c r="C22" s="551"/>
      <c r="D22" s="551"/>
      <c r="E22" s="551"/>
      <c r="F22" s="553" t="str">
        <f>IF(参照用シート!$AF$4=0,"",参照用シート!$AF$4)</f>
        <v/>
      </c>
      <c r="G22" s="553"/>
      <c r="H22" s="553"/>
      <c r="I22" s="553"/>
      <c r="J22" s="553"/>
      <c r="K22" s="553"/>
      <c r="L22" s="553"/>
      <c r="M22" s="553"/>
      <c r="N22" s="553"/>
      <c r="O22" s="553"/>
      <c r="P22" s="553"/>
      <c r="Q22" s="41"/>
      <c r="R22" s="55" t="str">
        <f>IF(参照用シート!$H$4="支社（店）等","２０","")</f>
        <v/>
      </c>
      <c r="S22" s="551" t="str">
        <f>IF(参照用シート!$H$4="支社（店）等","本社（店）代表者氏名","")</f>
        <v/>
      </c>
      <c r="T22" s="551"/>
      <c r="U22" s="551"/>
      <c r="V22" s="551"/>
      <c r="W22" s="561" t="str">
        <f>IF(参照用シート!$H$4="支社（店）等",IF(参照用シート!$AO$4=0,"",参照用シート!$AO$4),"")</f>
        <v/>
      </c>
      <c r="X22" s="561"/>
      <c r="Y22" s="561"/>
      <c r="Z22" s="561"/>
      <c r="AA22" s="561"/>
      <c r="AB22" s="561"/>
      <c r="AC22" s="561"/>
      <c r="AD22" s="561"/>
      <c r="AE22" s="562"/>
    </row>
    <row r="23" spans="1:34" s="11" customFormat="1" ht="20.25" customHeight="1" x14ac:dyDescent="0.15">
      <c r="A23" s="71" t="s">
        <v>161</v>
      </c>
      <c r="B23" s="539" t="s">
        <v>57</v>
      </c>
      <c r="C23" s="539"/>
      <c r="D23" s="539"/>
      <c r="E23" s="539"/>
      <c r="F23" s="542" t="str">
        <f>IF(参照用シート!$AG$4=0,"",参照用シート!$AG$4)</f>
        <v/>
      </c>
      <c r="G23" s="542"/>
      <c r="H23" s="542"/>
      <c r="I23" s="542"/>
      <c r="J23" s="542"/>
      <c r="K23" s="542"/>
      <c r="L23" s="542"/>
      <c r="M23" s="542"/>
      <c r="N23" s="542"/>
      <c r="O23" s="542"/>
      <c r="P23" s="542"/>
      <c r="Q23" s="41"/>
      <c r="R23" s="55" t="str">
        <f>IF(参照用シート!$H$4="支社（店）等","２１","")</f>
        <v/>
      </c>
      <c r="S23" s="551" t="str">
        <f>IF(参照用シート!$H$4="支社（店）等","本社（店）電話番号","")</f>
        <v/>
      </c>
      <c r="T23" s="551"/>
      <c r="U23" s="551"/>
      <c r="V23" s="551"/>
      <c r="W23" s="561" t="str">
        <f>IF(参照用シート!$H$4="支社（店）等",IF(参照用シート!$AP$4=0,"",参照用シート!$AP$4),"")</f>
        <v/>
      </c>
      <c r="X23" s="561"/>
      <c r="Y23" s="561"/>
      <c r="Z23" s="561"/>
      <c r="AA23" s="561"/>
      <c r="AB23" s="561"/>
      <c r="AC23" s="561"/>
      <c r="AD23" s="561"/>
      <c r="AE23" s="562"/>
    </row>
    <row r="24" spans="1:34" s="11" customFormat="1" ht="20.25" customHeight="1" x14ac:dyDescent="0.15">
      <c r="A24" s="71" t="s">
        <v>162</v>
      </c>
      <c r="B24" s="539" t="s">
        <v>58</v>
      </c>
      <c r="C24" s="539"/>
      <c r="D24" s="539"/>
      <c r="E24" s="539"/>
      <c r="F24" s="542" t="str">
        <f>IF(参照用シート!$AH$4=0,"",参照用シート!$AH$4)</f>
        <v/>
      </c>
      <c r="G24" s="542"/>
      <c r="H24" s="542"/>
      <c r="I24" s="542"/>
      <c r="J24" s="542"/>
      <c r="K24" s="542"/>
      <c r="L24" s="542"/>
      <c r="M24" s="542"/>
      <c r="N24" s="542"/>
      <c r="O24" s="542"/>
      <c r="P24" s="542"/>
      <c r="Q24" s="41"/>
      <c r="R24" s="58" t="str">
        <f>IF(参照用シート!$H$4="支社（店）等","２２","")</f>
        <v/>
      </c>
      <c r="S24" s="594" t="str">
        <f>IF(参照用シート!$H$4="支社（店）等","本社（店）ＦＡＸ番号","")</f>
        <v/>
      </c>
      <c r="T24" s="594"/>
      <c r="U24" s="594"/>
      <c r="V24" s="594"/>
      <c r="W24" s="595" t="str">
        <f>IF(参照用シート!$H$4="支社（店）等",IF(参照用シート!$AQ$4=0,"",参照用シート!$AQ$4),"")</f>
        <v/>
      </c>
      <c r="X24" s="595"/>
      <c r="Y24" s="595"/>
      <c r="Z24" s="595"/>
      <c r="AA24" s="595"/>
      <c r="AB24" s="595"/>
      <c r="AC24" s="595"/>
      <c r="AD24" s="595"/>
      <c r="AE24" s="596"/>
    </row>
    <row r="25" spans="1:34" s="11" customFormat="1" ht="12" customHeight="1" x14ac:dyDescent="0.15">
      <c r="A25" s="74"/>
      <c r="B25" s="6"/>
      <c r="C25" s="6"/>
      <c r="D25" s="6"/>
      <c r="E25" s="6"/>
      <c r="F25" s="10"/>
      <c r="G25" s="10"/>
      <c r="H25" s="10"/>
      <c r="I25" s="10"/>
      <c r="J25" s="10"/>
      <c r="K25" s="10"/>
      <c r="L25" s="10"/>
      <c r="M25" s="10"/>
      <c r="N25" s="12"/>
      <c r="O25" s="12"/>
      <c r="P25" s="8"/>
      <c r="Q25" s="6"/>
      <c r="R25" s="6"/>
      <c r="S25" s="6"/>
      <c r="T25" s="6"/>
      <c r="U25" s="10"/>
      <c r="V25" s="10"/>
      <c r="W25" s="10"/>
      <c r="X25" s="10"/>
      <c r="Y25" s="10"/>
      <c r="Z25" s="10"/>
      <c r="AA25" s="10"/>
      <c r="AB25" s="10"/>
    </row>
    <row r="26" spans="1:34" s="4" customFormat="1" ht="18" customHeight="1" x14ac:dyDescent="0.15">
      <c r="A26" s="71" t="s">
        <v>163</v>
      </c>
      <c r="B26" s="11" t="s">
        <v>9</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row>
    <row r="27" spans="1:34" ht="6" customHeight="1" x14ac:dyDescent="0.15">
      <c r="A27" s="125"/>
      <c r="B27" s="126"/>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row>
    <row r="28" spans="1:34" s="5" customFormat="1" ht="18" customHeight="1" x14ac:dyDescent="0.15">
      <c r="A28" s="543" t="s">
        <v>40</v>
      </c>
      <c r="B28" s="544"/>
      <c r="C28" s="248" t="s">
        <v>14</v>
      </c>
      <c r="D28" s="249" t="s">
        <v>15</v>
      </c>
      <c r="E28" s="249" t="s">
        <v>16</v>
      </c>
      <c r="F28" s="249" t="s">
        <v>17</v>
      </c>
      <c r="G28" s="249" t="s">
        <v>48</v>
      </c>
      <c r="H28" s="249" t="s">
        <v>18</v>
      </c>
      <c r="I28" s="249" t="s">
        <v>19</v>
      </c>
      <c r="J28" s="249" t="s">
        <v>20</v>
      </c>
      <c r="K28" s="249" t="s">
        <v>21</v>
      </c>
      <c r="L28" s="249" t="s">
        <v>49</v>
      </c>
      <c r="M28" s="249" t="s">
        <v>22</v>
      </c>
      <c r="N28" s="249" t="s">
        <v>23</v>
      </c>
      <c r="O28" s="249" t="s">
        <v>50</v>
      </c>
      <c r="P28" s="249" t="s">
        <v>51</v>
      </c>
      <c r="Q28" s="249" t="s">
        <v>24</v>
      </c>
      <c r="R28" s="249" t="s">
        <v>52</v>
      </c>
      <c r="S28" s="249" t="s">
        <v>25</v>
      </c>
      <c r="T28" s="249" t="s">
        <v>26</v>
      </c>
      <c r="U28" s="249" t="s">
        <v>27</v>
      </c>
      <c r="V28" s="249" t="s">
        <v>28</v>
      </c>
      <c r="W28" s="249" t="s">
        <v>29</v>
      </c>
      <c r="X28" s="249" t="s">
        <v>30</v>
      </c>
      <c r="Y28" s="249" t="s">
        <v>31</v>
      </c>
      <c r="Z28" s="249" t="s">
        <v>32</v>
      </c>
      <c r="AA28" s="249" t="s">
        <v>33</v>
      </c>
      <c r="AB28" s="249" t="s">
        <v>34</v>
      </c>
      <c r="AC28" s="249" t="s">
        <v>35</v>
      </c>
      <c r="AD28" s="269" t="s">
        <v>36</v>
      </c>
      <c r="AE28" s="250" t="s">
        <v>781</v>
      </c>
    </row>
    <row r="29" spans="1:34" ht="18.75" customHeight="1" x14ac:dyDescent="0.15">
      <c r="A29" s="547" t="s">
        <v>38</v>
      </c>
      <c r="B29" s="548"/>
      <c r="C29" s="240" t="str">
        <f>IF(参照用シート!BU$4=0,"",参照用シート!BU$4)</f>
        <v/>
      </c>
      <c r="D29" s="241" t="str">
        <f>IF(参照用シート!BY$4=0,"",参照用シート!BY$4)</f>
        <v/>
      </c>
      <c r="E29" s="241" t="str">
        <f>IF(参照用シート!CC$4=0,"",参照用シート!CC$4)</f>
        <v/>
      </c>
      <c r="F29" s="241" t="str">
        <f>IF(参照用シート!CG$4=0,"",参照用シート!CG$4)</f>
        <v/>
      </c>
      <c r="G29" s="241" t="str">
        <f>IF(参照用シート!CK$4=0,"",参照用シート!CK$4)</f>
        <v/>
      </c>
      <c r="H29" s="241" t="str">
        <f>IF(参照用シート!CO$4=0,"",参照用シート!CO$4)</f>
        <v/>
      </c>
      <c r="I29" s="241" t="str">
        <f>IF(参照用シート!CS$4=0,"",参照用シート!CS$4)</f>
        <v/>
      </c>
      <c r="J29" s="241" t="str">
        <f>IF(参照用シート!CW$4=0,"",参照用シート!CW$4)</f>
        <v/>
      </c>
      <c r="K29" s="241" t="str">
        <f>IF(参照用シート!DA$4=0,"",参照用シート!DA$4)</f>
        <v/>
      </c>
      <c r="L29" s="241" t="str">
        <f>IF(参照用シート!DE$4=0,"",参照用シート!DE$4)</f>
        <v/>
      </c>
      <c r="M29" s="241" t="str">
        <f>IF(参照用シート!DI$4=0,"",参照用シート!DI$4)</f>
        <v/>
      </c>
      <c r="N29" s="241" t="str">
        <f>IF(参照用シート!DM$4=0,"",参照用シート!DM$4)</f>
        <v/>
      </c>
      <c r="O29" s="241" t="str">
        <f>IF(参照用シート!DQ$4=0,"",参照用シート!DQ$4)</f>
        <v/>
      </c>
      <c r="P29" s="241" t="str">
        <f>IF(参照用シート!DU$4=0,"",参照用シート!DU$4)</f>
        <v/>
      </c>
      <c r="Q29" s="241" t="str">
        <f>IF(参照用シート!DY$4=0,"",参照用シート!DY$4)</f>
        <v/>
      </c>
      <c r="R29" s="241" t="str">
        <f>IF(参照用シート!EC$4=0,"",参照用シート!EC$4)</f>
        <v/>
      </c>
      <c r="S29" s="241" t="str">
        <f>IF(参照用シート!EG$4=0,"",参照用シート!EG$4)</f>
        <v/>
      </c>
      <c r="T29" s="241" t="str">
        <f>IF(参照用シート!EK$4=0,"",参照用シート!EK$4)</f>
        <v/>
      </c>
      <c r="U29" s="241" t="str">
        <f>IF(参照用シート!EO$4=0,"",参照用シート!EO$4)</f>
        <v/>
      </c>
      <c r="V29" s="241" t="str">
        <f>IF(参照用シート!ES$4=0,"",参照用シート!ES$4)</f>
        <v/>
      </c>
      <c r="W29" s="241" t="str">
        <f>IF(参照用シート!EW$4=0,"",参照用シート!EW$4)</f>
        <v/>
      </c>
      <c r="X29" s="241" t="str">
        <f>IF(参照用シート!FA$4=0,"",参照用シート!FA$4)</f>
        <v/>
      </c>
      <c r="Y29" s="241" t="str">
        <f>IF(参照用シート!FE$4=0,"",参照用シート!FE$4)</f>
        <v/>
      </c>
      <c r="Z29" s="241" t="str">
        <f>IF(参照用シート!FI$4=0,"",参照用シート!FI$4)</f>
        <v/>
      </c>
      <c r="AA29" s="241" t="str">
        <f>IF(参照用シート!FM$4=0,"",参照用シート!FM$4)</f>
        <v/>
      </c>
      <c r="AB29" s="241" t="str">
        <f>IF(参照用シート!FQ$4=0,"",参照用シート!FQ$4)</f>
        <v/>
      </c>
      <c r="AC29" s="241" t="str">
        <f>IF(参照用シート!FU$4=0,"",参照用シート!FU$4)</f>
        <v/>
      </c>
      <c r="AD29" s="270" t="str">
        <f>IF(参照用シート!FY$4=0,"",参照用シート!FY$4)</f>
        <v/>
      </c>
      <c r="AE29" s="272" t="str">
        <f>IF(参照用シート!GC$4=0,"",参照用シート!GC$4)</f>
        <v/>
      </c>
    </row>
    <row r="30" spans="1:34" ht="18.95" customHeight="1" x14ac:dyDescent="0.15">
      <c r="A30" s="549" t="s">
        <v>39</v>
      </c>
      <c r="B30" s="550"/>
      <c r="C30" s="242" t="str">
        <f>IF(参照用シート!BV$4=0,"",参照用シート!BV$4)</f>
        <v/>
      </c>
      <c r="D30" s="243" t="str">
        <f>IF(参照用シート!BZ$4=0,"",参照用シート!BZ$4)</f>
        <v/>
      </c>
      <c r="E30" s="243" t="str">
        <f>IF(参照用シート!CD$4=0,"",参照用シート!CD$4)</f>
        <v/>
      </c>
      <c r="F30" s="243" t="str">
        <f>IF(参照用シート!CH$4=0,"",参照用シート!CH$4)</f>
        <v/>
      </c>
      <c r="G30" s="243" t="str">
        <f>IF(参照用シート!CL$4=0,"",参照用シート!CL$4)</f>
        <v/>
      </c>
      <c r="H30" s="243" t="str">
        <f>IF(参照用シート!CP$4=0,"",参照用シート!CP$4)</f>
        <v/>
      </c>
      <c r="I30" s="243" t="str">
        <f>IF(参照用シート!CT$4=0,"",参照用シート!CT$4)</f>
        <v/>
      </c>
      <c r="J30" s="243" t="str">
        <f>IF(参照用シート!CX$4=0,"",参照用シート!CX$4)</f>
        <v/>
      </c>
      <c r="K30" s="243" t="str">
        <f>IF(参照用シート!DB$4=0,"",参照用シート!DB$4)</f>
        <v/>
      </c>
      <c r="L30" s="243" t="str">
        <f>IF(参照用シート!DF$4=0,"",参照用シート!DF$4)</f>
        <v/>
      </c>
      <c r="M30" s="243" t="str">
        <f>IF(参照用シート!DJ$4=0,"",参照用シート!DJ$4)</f>
        <v/>
      </c>
      <c r="N30" s="243" t="str">
        <f>IF(参照用シート!DN$4=0,"",参照用シート!DN$4)</f>
        <v/>
      </c>
      <c r="O30" s="243" t="str">
        <f>IF(参照用シート!DR$4=0,"",参照用シート!DR$4)</f>
        <v/>
      </c>
      <c r="P30" s="243" t="str">
        <f>IF(参照用シート!DV$4=0,"",参照用シート!DV$4)</f>
        <v/>
      </c>
      <c r="Q30" s="243" t="str">
        <f>IF(参照用シート!DZ$4=0,"",参照用シート!DZ$4)</f>
        <v/>
      </c>
      <c r="R30" s="243" t="str">
        <f>IF(参照用シート!ED$4=0,"",参照用シート!ED$4)</f>
        <v/>
      </c>
      <c r="S30" s="243" t="str">
        <f>IF(参照用シート!EH$4=0,"",参照用シート!EH$4)</f>
        <v/>
      </c>
      <c r="T30" s="243" t="str">
        <f>IF(参照用シート!EL$4=0,"",参照用シート!EL$4)</f>
        <v/>
      </c>
      <c r="U30" s="243" t="str">
        <f>IF(参照用シート!EP$4=0,"",参照用シート!EP$4)</f>
        <v/>
      </c>
      <c r="V30" s="243" t="str">
        <f>IF(参照用シート!ET$4=0,"",参照用シート!ET$4)</f>
        <v/>
      </c>
      <c r="W30" s="243" t="str">
        <f>IF(参照用シート!EX$4=0,"",参照用シート!EX$4)</f>
        <v/>
      </c>
      <c r="X30" s="243" t="str">
        <f>IF(参照用シート!FB$4=0,"",参照用シート!FB$4)</f>
        <v/>
      </c>
      <c r="Y30" s="243" t="str">
        <f>IF(参照用シート!FF$4=0,"",参照用シート!FF$4)</f>
        <v/>
      </c>
      <c r="Z30" s="243" t="str">
        <f>IF(参照用シート!FJ$4=0,"",参照用シート!FJ$4)</f>
        <v/>
      </c>
      <c r="AA30" s="243" t="str">
        <f>IF(参照用シート!FN$4=0,"",参照用シート!FN$4)</f>
        <v/>
      </c>
      <c r="AB30" s="243" t="str">
        <f>IF(参照用シート!FR$4=0,"",参照用シート!FR$4)</f>
        <v/>
      </c>
      <c r="AC30" s="243" t="str">
        <f>IF(参照用シート!FV$4=0,"",参照用シート!FV$4)</f>
        <v/>
      </c>
      <c r="AD30" s="271" t="str">
        <f>IF(参照用シート!FZ$4=0,"",参照用シート!FZ$4)</f>
        <v/>
      </c>
      <c r="AE30" s="273" t="str">
        <f>IF(参照用シート!GD$4=0,"",参照用シート!GD$4)</f>
        <v/>
      </c>
    </row>
    <row r="31" spans="1:34" ht="18.95" customHeight="1" x14ac:dyDescent="0.15">
      <c r="A31" s="537" t="str">
        <f>IF(参照用シート!$B$4="市外","-","完成工事高")</f>
        <v>完成工事高</v>
      </c>
      <c r="B31" s="538"/>
      <c r="C31" s="242" t="str">
        <f>IF(参照用シート!BW$4=0,"",参照用シート!BW$4)</f>
        <v/>
      </c>
      <c r="D31" s="243" t="str">
        <f>IF(参照用シート!CA$4=0,"",参照用シート!CA$4)</f>
        <v/>
      </c>
      <c r="E31" s="243" t="str">
        <f>IF(参照用シート!CE$4=0,"",参照用シート!CE$4)</f>
        <v/>
      </c>
      <c r="F31" s="243" t="str">
        <f>IF(参照用シート!CI$4=0,"",参照用シート!CI$4)</f>
        <v/>
      </c>
      <c r="G31" s="243" t="str">
        <f>IF(参照用シート!CM$4=0,"",参照用シート!CM$4)</f>
        <v/>
      </c>
      <c r="H31" s="243" t="str">
        <f>IF(参照用シート!CQ$4=0,"",参照用シート!CQ$4)</f>
        <v/>
      </c>
      <c r="I31" s="243" t="str">
        <f>IF(参照用シート!CU$4=0,"",参照用シート!CU$4)</f>
        <v/>
      </c>
      <c r="J31" s="243" t="str">
        <f>IF(参照用シート!CY$4=0,"",参照用シート!CY$4)</f>
        <v/>
      </c>
      <c r="K31" s="243" t="str">
        <f>IF(参照用シート!DC$4=0,"",参照用シート!DC$4)</f>
        <v/>
      </c>
      <c r="L31" s="243" t="str">
        <f>IF(参照用シート!DG$4=0,"",参照用シート!DG$4)</f>
        <v/>
      </c>
      <c r="M31" s="243" t="str">
        <f>IF(参照用シート!DK$4=0,"",参照用シート!DK$4)</f>
        <v/>
      </c>
      <c r="N31" s="243" t="str">
        <f>IF(参照用シート!DO$4=0,"",参照用シート!DO$4)</f>
        <v/>
      </c>
      <c r="O31" s="243" t="str">
        <f>IF(参照用シート!DS$4=0,"",参照用シート!DS$4)</f>
        <v/>
      </c>
      <c r="P31" s="243" t="str">
        <f>IF(参照用シート!DW$4=0,"",参照用シート!DW$4)</f>
        <v/>
      </c>
      <c r="Q31" s="243" t="str">
        <f>IF(参照用シート!EA$4=0,"",参照用シート!EA$4)</f>
        <v/>
      </c>
      <c r="R31" s="243" t="str">
        <f>IF(参照用シート!EE$4=0,"",参照用シート!EE$4)</f>
        <v/>
      </c>
      <c r="S31" s="243" t="str">
        <f>IF(参照用シート!EI$4=0,"",参照用シート!EI$4)</f>
        <v/>
      </c>
      <c r="T31" s="243" t="str">
        <f>IF(参照用シート!EM$4=0,"",参照用シート!EM$4)</f>
        <v/>
      </c>
      <c r="U31" s="243" t="str">
        <f>IF(参照用シート!EQ$4=0,"",参照用シート!EQ$4)</f>
        <v/>
      </c>
      <c r="V31" s="243" t="str">
        <f>IF(参照用シート!EU$4=0,"",参照用シート!EU$4)</f>
        <v/>
      </c>
      <c r="W31" s="243" t="str">
        <f>IF(参照用シート!EY$4=0,"",参照用シート!EY$4)</f>
        <v/>
      </c>
      <c r="X31" s="243" t="str">
        <f>IF(参照用シート!FC$4=0,"",参照用シート!FC$4)</f>
        <v/>
      </c>
      <c r="Y31" s="243" t="str">
        <f>IF(参照用シート!FG$4=0,"",参照用シート!FG$4)</f>
        <v/>
      </c>
      <c r="Z31" s="243" t="str">
        <f>IF(参照用シート!FK$4=0,"",参照用シート!FK$4)</f>
        <v/>
      </c>
      <c r="AA31" s="243" t="str">
        <f>IF(参照用シート!FO$4=0,"",参照用シート!FO$4)</f>
        <v/>
      </c>
      <c r="AB31" s="243" t="str">
        <f>IF(参照用シート!FS$4=0,"",参照用シート!FS$4)</f>
        <v/>
      </c>
      <c r="AC31" s="243" t="str">
        <f>IF(参照用シート!FW$4=0,"",参照用シート!FW$4)</f>
        <v/>
      </c>
      <c r="AD31" s="271" t="str">
        <f>IF(参照用シート!GA$4=0,"",参照用シート!GA$4)</f>
        <v/>
      </c>
      <c r="AE31" s="273" t="str">
        <f>IF(参照用シート!GE$4=0,"",参照用シート!GE$4)</f>
        <v/>
      </c>
      <c r="AF31" s="107"/>
      <c r="AH31" s="107"/>
    </row>
    <row r="32" spans="1:34" ht="18" customHeight="1" x14ac:dyDescent="0.15">
      <c r="A32" s="579" t="s">
        <v>46</v>
      </c>
      <c r="B32" s="580"/>
      <c r="C32" s="295" t="str">
        <f>IF(参照用シート!BX$4="","",参照用シート!BX$4)</f>
        <v/>
      </c>
      <c r="D32" s="296" t="str">
        <f>IF(参照用シート!CB$4="","",参照用シート!CB$4)</f>
        <v/>
      </c>
      <c r="E32" s="296" t="str">
        <f>IF(参照用シート!CF$4="","",参照用シート!CF$4)</f>
        <v/>
      </c>
      <c r="F32" s="296" t="str">
        <f>IF(参照用シート!CJ$4="","",参照用シート!CJ$4)</f>
        <v/>
      </c>
      <c r="G32" s="296" t="str">
        <f>IF(参照用シート!CN$4="","",参照用シート!CN$4)</f>
        <v/>
      </c>
      <c r="H32" s="296" t="str">
        <f>IF(参照用シート!CR$4="","",参照用シート!CR$4)</f>
        <v/>
      </c>
      <c r="I32" s="296" t="str">
        <f>IF(参照用シート!CV$4="","",参照用シート!CV$4)</f>
        <v/>
      </c>
      <c r="J32" s="296" t="str">
        <f>IF(参照用シート!CZ$4="","",参照用シート!CZ$4)</f>
        <v/>
      </c>
      <c r="K32" s="296" t="str">
        <f>IF(参照用シート!DD$4="","",参照用シート!DD$4)</f>
        <v/>
      </c>
      <c r="L32" s="296" t="str">
        <f>IF(参照用シート!DH$4="","",参照用シート!DH$4)</f>
        <v/>
      </c>
      <c r="M32" s="296" t="str">
        <f>IF(参照用シート!DL$4="","",参照用シート!DL$4)</f>
        <v/>
      </c>
      <c r="N32" s="296" t="str">
        <f>IF(参照用シート!DP$4="","",参照用シート!DP$4)</f>
        <v/>
      </c>
      <c r="O32" s="296" t="str">
        <f>IF(参照用シート!DT$4="","",参照用シート!DT$4)</f>
        <v/>
      </c>
      <c r="P32" s="296" t="str">
        <f>IF(参照用シート!DX$4="","",参照用シート!DX$4)</f>
        <v/>
      </c>
      <c r="Q32" s="296" t="str">
        <f>IF(参照用シート!EB$4="","",参照用シート!EB$4)</f>
        <v/>
      </c>
      <c r="R32" s="296" t="str">
        <f>IF(参照用シート!EF$4="","",参照用シート!EF$4)</f>
        <v/>
      </c>
      <c r="S32" s="296" t="str">
        <f>IF(参照用シート!EJ$4="","",参照用シート!EJ$4)</f>
        <v/>
      </c>
      <c r="T32" s="296" t="str">
        <f>IF(参照用シート!EN$4="","",参照用シート!EN$4)</f>
        <v/>
      </c>
      <c r="U32" s="296" t="str">
        <f>IF(参照用シート!ER$4="","",参照用シート!ER$4)</f>
        <v/>
      </c>
      <c r="V32" s="296" t="str">
        <f>IF(参照用シート!EV$4="","",参照用シート!EV$4)</f>
        <v/>
      </c>
      <c r="W32" s="296" t="str">
        <f>IF(参照用シート!EZ$4="","",参照用シート!EZ$4)</f>
        <v/>
      </c>
      <c r="X32" s="296" t="str">
        <f>IF(参照用シート!FD$4="","",参照用シート!FD$4)</f>
        <v/>
      </c>
      <c r="Y32" s="296" t="str">
        <f>IF(参照用シート!FH$4="","",参照用シート!FH$4)</f>
        <v/>
      </c>
      <c r="Z32" s="296" t="str">
        <f>IF(参照用シート!FL$4="","",参照用シート!FL$4)</f>
        <v/>
      </c>
      <c r="AA32" s="296" t="str">
        <f>IF(参照用シート!FP$4="","",参照用シート!FP$4)</f>
        <v/>
      </c>
      <c r="AB32" s="296" t="str">
        <f>IF(参照用シート!FT$4="","",参照用シート!FT$4)</f>
        <v/>
      </c>
      <c r="AC32" s="296" t="str">
        <f>IF(参照用シート!FX$4="","",参照用シート!FX$4)</f>
        <v/>
      </c>
      <c r="AD32" s="297" t="str">
        <f>IF(参照用シート!GB$4="","",参照用シート!GB$4)</f>
        <v/>
      </c>
      <c r="AE32" s="298" t="str">
        <f>IF(参照用シート!GF$4="","",参照用シート!GF$4)</f>
        <v/>
      </c>
    </row>
    <row r="33" spans="1:31" ht="4.5" customHeight="1" x14ac:dyDescent="0.15">
      <c r="A33" s="21"/>
      <c r="B33" s="21"/>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row>
    <row r="34" spans="1:31" ht="18" customHeight="1" x14ac:dyDescent="0.15">
      <c r="A34" s="577" t="str">
        <f>IF(G34="","","とび・土工・コンクリート工事に関する事項　")</f>
        <v/>
      </c>
      <c r="B34" s="577"/>
      <c r="C34" s="577"/>
      <c r="D34" s="577"/>
      <c r="E34" s="577"/>
      <c r="F34" s="577"/>
      <c r="G34" s="576" t="str">
        <f>IF(J34="","","法面工事の経審点")</f>
        <v/>
      </c>
      <c r="H34" s="576"/>
      <c r="I34" s="576"/>
      <c r="J34" s="107" t="str">
        <f>IF(参照用シート!B4="市外","",IF(参照用シート!S4="","",参照用シート!S4))</f>
        <v/>
      </c>
      <c r="K34" s="574" t="str">
        <f>IF(M34="","","第一希望")</f>
        <v/>
      </c>
      <c r="L34" s="574"/>
      <c r="M34" s="578" t="str">
        <f>IF(参照用シート!B4="市外","",IF(参照用シート!T4&lt;&gt;"",参照用シート!T4,""))</f>
        <v/>
      </c>
      <c r="N34" s="578"/>
      <c r="O34" s="578"/>
      <c r="P34" s="578"/>
      <c r="Q34" s="575" t="str">
        <f>IF(S34="","","第二希望")</f>
        <v/>
      </c>
      <c r="R34" s="575"/>
      <c r="S34" s="578" t="str">
        <f>IF(参照用シート!B4="市外","",IF(参照用シート!U4&lt;&gt;"",参照用シート!U4,""))</f>
        <v/>
      </c>
      <c r="T34" s="578"/>
      <c r="U34" s="578"/>
      <c r="V34" s="578"/>
    </row>
    <row r="35" spans="1:31" ht="3.75" customHeight="1" thickBot="1" x14ac:dyDescent="0.2">
      <c r="A35" s="21"/>
      <c r="B35" s="21"/>
      <c r="C35" s="21"/>
      <c r="D35" s="21"/>
      <c r="E35" s="21"/>
      <c r="F35" s="21"/>
      <c r="G35" s="121"/>
      <c r="H35" s="121"/>
      <c r="I35" s="121"/>
      <c r="J35" s="122"/>
      <c r="K35" s="123"/>
      <c r="L35" s="123"/>
      <c r="M35" s="119"/>
      <c r="N35" s="119"/>
      <c r="O35" s="119"/>
      <c r="P35" s="119"/>
      <c r="Q35" s="124"/>
      <c r="R35" s="124"/>
      <c r="S35" s="119"/>
      <c r="T35" s="119"/>
      <c r="U35" s="119"/>
      <c r="V35" s="119"/>
      <c r="W35" s="20"/>
      <c r="X35" s="20"/>
      <c r="Y35" s="20"/>
    </row>
    <row r="36" spans="1:31" ht="21" customHeight="1" thickBot="1" x14ac:dyDescent="0.2">
      <c r="A36" s="71" t="s">
        <v>151</v>
      </c>
      <c r="B36" s="569" t="s">
        <v>855</v>
      </c>
      <c r="C36" s="569"/>
      <c r="D36" s="569"/>
      <c r="E36" s="569"/>
      <c r="F36" s="569"/>
      <c r="G36" s="569"/>
      <c r="H36" s="569"/>
      <c r="I36" s="569"/>
      <c r="J36" s="569"/>
      <c r="K36" s="569"/>
      <c r="L36" s="569"/>
      <c r="M36" s="569"/>
      <c r="N36" s="569"/>
      <c r="O36" s="569"/>
      <c r="P36" s="569"/>
      <c r="Q36" s="569"/>
      <c r="R36" s="569"/>
      <c r="S36" s="569"/>
      <c r="T36" s="569"/>
      <c r="U36" s="569"/>
      <c r="V36" s="569"/>
      <c r="W36" s="570"/>
      <c r="X36" s="571" t="str">
        <f>IF(参照用シート!$GG$4=0,"",参照用シート!$GG$4)</f>
        <v/>
      </c>
      <c r="Y36" s="572"/>
      <c r="Z36" s="572"/>
      <c r="AA36" s="572"/>
      <c r="AB36" s="573"/>
    </row>
    <row r="37" spans="1:31" ht="6" customHeight="1" x14ac:dyDescent="0.15">
      <c r="A37" s="21"/>
      <c r="B37" s="21"/>
      <c r="C37" s="22"/>
      <c r="D37" s="22"/>
      <c r="E37" s="22"/>
      <c r="F37" s="22"/>
      <c r="G37" s="22"/>
      <c r="H37" s="22"/>
      <c r="I37" s="22"/>
      <c r="J37" s="22"/>
      <c r="K37" s="22"/>
      <c r="L37" s="22"/>
      <c r="M37" s="22"/>
      <c r="N37" s="22"/>
      <c r="O37" s="22"/>
      <c r="P37" s="22"/>
      <c r="Q37" s="22"/>
      <c r="R37" s="22"/>
      <c r="S37" s="22"/>
      <c r="T37" s="22"/>
      <c r="U37" s="22"/>
      <c r="AB37" s="22"/>
      <c r="AC37" s="22"/>
      <c r="AD37" s="22"/>
      <c r="AE37" s="22"/>
    </row>
    <row r="38" spans="1:31" s="19" customFormat="1" ht="15" customHeight="1" x14ac:dyDescent="0.15">
      <c r="A38" s="23"/>
    </row>
    <row r="39" spans="1:31" ht="9" customHeight="1" x14ac:dyDescent="0.15">
      <c r="A39" s="7"/>
    </row>
    <row r="40" spans="1:31" ht="15" customHeight="1" x14ac:dyDescent="0.15">
      <c r="A40" s="13"/>
    </row>
    <row r="41" spans="1:31" ht="8.25" customHeight="1" x14ac:dyDescent="0.15"/>
    <row r="42" spans="1:31" ht="15" customHeight="1" x14ac:dyDescent="0.15"/>
  </sheetData>
  <mergeCells count="66">
    <mergeCell ref="W6:AA6"/>
    <mergeCell ref="S24:V24"/>
    <mergeCell ref="S21:V21"/>
    <mergeCell ref="S22:V22"/>
    <mergeCell ref="W21:AE21"/>
    <mergeCell ref="W22:AE22"/>
    <mergeCell ref="W23:AE23"/>
    <mergeCell ref="S23:V23"/>
    <mergeCell ref="W24:AE24"/>
    <mergeCell ref="A32:B32"/>
    <mergeCell ref="AB2:AE2"/>
    <mergeCell ref="W14:AE14"/>
    <mergeCell ref="W15:AE15"/>
    <mergeCell ref="W16:AE17"/>
    <mergeCell ref="R13:AD13"/>
    <mergeCell ref="A3:AD3"/>
    <mergeCell ref="B14:E14"/>
    <mergeCell ref="Z9:AA9"/>
    <mergeCell ref="W8:AA8"/>
    <mergeCell ref="W10:AA10"/>
    <mergeCell ref="R11:AD11"/>
    <mergeCell ref="C9:K9"/>
    <mergeCell ref="C10:K10"/>
    <mergeCell ref="F15:M15"/>
    <mergeCell ref="C8:I8"/>
    <mergeCell ref="B36:W36"/>
    <mergeCell ref="X36:AB36"/>
    <mergeCell ref="K34:L34"/>
    <mergeCell ref="Q34:R34"/>
    <mergeCell ref="G34:I34"/>
    <mergeCell ref="A34:F34"/>
    <mergeCell ref="M34:P34"/>
    <mergeCell ref="S34:V34"/>
    <mergeCell ref="B15:E15"/>
    <mergeCell ref="S14:V14"/>
    <mergeCell ref="F14:M14"/>
    <mergeCell ref="S15:V15"/>
    <mergeCell ref="S18:V18"/>
    <mergeCell ref="S16:V17"/>
    <mergeCell ref="F21:P21"/>
    <mergeCell ref="W7:AA7"/>
    <mergeCell ref="S7:V7"/>
    <mergeCell ref="S9:V9"/>
    <mergeCell ref="W19:AE20"/>
    <mergeCell ref="S19:V20"/>
    <mergeCell ref="W18:AE18"/>
    <mergeCell ref="R19:R20"/>
    <mergeCell ref="F19:P20"/>
    <mergeCell ref="S8:V8"/>
    <mergeCell ref="S10:V10"/>
    <mergeCell ref="A31:B31"/>
    <mergeCell ref="B23:E23"/>
    <mergeCell ref="F16:P17"/>
    <mergeCell ref="F18:P18"/>
    <mergeCell ref="F24:P24"/>
    <mergeCell ref="F23:P23"/>
    <mergeCell ref="B24:E24"/>
    <mergeCell ref="A28:B28"/>
    <mergeCell ref="A19:A20"/>
    <mergeCell ref="A29:B29"/>
    <mergeCell ref="A30:B30"/>
    <mergeCell ref="B22:E22"/>
    <mergeCell ref="B21:E21"/>
    <mergeCell ref="B19:E20"/>
    <mergeCell ref="B18:E18"/>
    <mergeCell ref="F22:P22"/>
  </mergeCells>
  <phoneticPr fontId="3"/>
  <conditionalFormatting sqref="G34:I34">
    <cfRule type="expression" dxfId="10" priority="9" stopIfTrue="1">
      <formula>$G$34&lt;&gt;""</formula>
    </cfRule>
  </conditionalFormatting>
  <conditionalFormatting sqref="J34">
    <cfRule type="expression" dxfId="9" priority="10" stopIfTrue="1">
      <formula>J34&lt;&gt;""</formula>
    </cfRule>
  </conditionalFormatting>
  <conditionalFormatting sqref="K34">
    <cfRule type="expression" dxfId="8" priority="11" stopIfTrue="1">
      <formula>$K$34&lt;&gt;""</formula>
    </cfRule>
  </conditionalFormatting>
  <conditionalFormatting sqref="L34">
    <cfRule type="expression" dxfId="7" priority="12" stopIfTrue="1">
      <formula>$K$34&lt;&gt;""</formula>
    </cfRule>
  </conditionalFormatting>
  <conditionalFormatting sqref="M34">
    <cfRule type="expression" dxfId="6" priority="8" stopIfTrue="1">
      <formula>$M$34&lt;&gt;""</formula>
    </cfRule>
  </conditionalFormatting>
  <conditionalFormatting sqref="N34:O34">
    <cfRule type="expression" dxfId="5" priority="7" stopIfTrue="1">
      <formula>$M$34&lt;&gt;""</formula>
    </cfRule>
  </conditionalFormatting>
  <conditionalFormatting sqref="P34">
    <cfRule type="expression" dxfId="4" priority="14" stopIfTrue="1">
      <formula>$M$34&lt;&gt;""</formula>
    </cfRule>
  </conditionalFormatting>
  <conditionalFormatting sqref="Q34:R34">
    <cfRule type="expression" dxfId="3" priority="5" stopIfTrue="1">
      <formula>$Q$34&lt;&gt;""</formula>
    </cfRule>
  </conditionalFormatting>
  <conditionalFormatting sqref="S34">
    <cfRule type="expression" dxfId="2" priority="6" stopIfTrue="1">
      <formula>$S$34&lt;&gt;""</formula>
    </cfRule>
  </conditionalFormatting>
  <conditionalFormatting sqref="T34">
    <cfRule type="expression" dxfId="1" priority="3" stopIfTrue="1">
      <formula>$S$34&lt;&gt;""</formula>
    </cfRule>
  </conditionalFormatting>
  <conditionalFormatting sqref="U34:V34">
    <cfRule type="expression" dxfId="0" priority="4" stopIfTrue="1">
      <formula>$S$34&lt;&gt;""</formula>
    </cfRule>
  </conditionalFormatting>
  <printOptions horizontalCentered="1"/>
  <pageMargins left="0.39370078740157483" right="0.39370078740157483" top="0.70866141732283472" bottom="0.23622047244094491" header="0.39370078740157483" footer="0.19685039370078741"/>
  <pageSetup paperSize="9" scale="95" orientation="landscape" r:id="rId1"/>
  <headerFooter alignWithMargins="0">
    <oddHeader xml:space="preserve">&amp;C&amp;"HG丸ｺﾞｼｯｸM-PRO,斜体"&amp;12綴　じ　し　ろ　（ こちら側を綴じてください ）&amp;R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9900"/>
  </sheetPr>
  <dimension ref="A1:EE213"/>
  <sheetViews>
    <sheetView view="pageBreakPreview" zoomScale="85" zoomScaleNormal="100" zoomScaleSheetLayoutView="85" workbookViewId="0">
      <pane xSplit="4" ySplit="4" topLeftCell="E5" activePane="bottomRight" state="frozen"/>
      <selection activeCell="M32" sqref="M32:N32"/>
      <selection pane="topRight" activeCell="M32" sqref="M32:N32"/>
      <selection pane="bottomLeft" activeCell="M32" sqref="M32:N32"/>
      <selection pane="bottomRight" activeCell="N7" sqref="N7"/>
    </sheetView>
  </sheetViews>
  <sheetFormatPr defaultRowHeight="13.5" x14ac:dyDescent="0.15"/>
  <cols>
    <col min="1" max="1" width="7.125" style="77" customWidth="1"/>
    <col min="2" max="2" width="9.625" style="77" hidden="1" customWidth="1"/>
    <col min="3" max="3" width="3.25" style="87" customWidth="1"/>
    <col min="4" max="4" width="12" style="77" customWidth="1"/>
    <col min="5" max="5" width="7.375" style="82" customWidth="1"/>
    <col min="6" max="6" width="9.875" style="81" customWidth="1"/>
    <col min="7" max="7" width="9.625" style="81" customWidth="1"/>
    <col min="8" max="10" width="4.75" style="81" customWidth="1"/>
    <col min="11" max="12" width="4.625" style="85" customWidth="1"/>
    <col min="13" max="14" width="7.125" style="85" customWidth="1"/>
    <col min="15" max="20" width="5.625" style="85" customWidth="1"/>
    <col min="21" max="44" width="4.625" style="85" customWidth="1"/>
    <col min="45" max="45" width="5.5" style="85" customWidth="1"/>
    <col min="46" max="73" width="4.625" style="85" customWidth="1"/>
    <col min="74" max="75" width="5.5" style="85" customWidth="1"/>
    <col min="76" max="77" width="4.625" style="85" customWidth="1"/>
    <col min="78" max="79" width="5.625" style="85" customWidth="1"/>
    <col min="80" max="87" width="4.625" style="85" customWidth="1"/>
    <col min="88" max="88" width="5.5" style="85" customWidth="1"/>
    <col min="89" max="97" width="4.625" style="85" customWidth="1"/>
    <col min="98" max="99" width="5.5" style="85" customWidth="1"/>
    <col min="100" max="116" width="4.625" style="85" customWidth="1"/>
    <col min="117" max="118" width="6.625" style="85" customWidth="1"/>
    <col min="119" max="120" width="4.625" style="85" customWidth="1"/>
    <col min="121" max="122" width="5.625" style="85" customWidth="1"/>
    <col min="123" max="134" width="4.625" style="85" customWidth="1"/>
    <col min="135" max="135" width="14.5" style="78" customWidth="1"/>
    <col min="136" max="16384" width="9" style="78"/>
  </cols>
  <sheetData>
    <row r="1" spans="1:135" ht="148.5" customHeight="1" x14ac:dyDescent="0.15">
      <c r="A1" s="315"/>
      <c r="B1" s="316"/>
      <c r="C1" s="316"/>
      <c r="D1" s="316"/>
      <c r="E1" s="317"/>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9"/>
      <c r="AK1" s="319"/>
      <c r="AL1" s="319"/>
      <c r="AM1" s="319"/>
      <c r="AN1" s="319"/>
      <c r="AO1" s="319"/>
      <c r="AP1" s="319"/>
      <c r="AQ1" s="320"/>
      <c r="AR1" s="320"/>
      <c r="AS1" s="320"/>
      <c r="AT1" s="320"/>
      <c r="AU1" s="320"/>
      <c r="AV1" s="320"/>
      <c r="AW1" s="320"/>
      <c r="AX1" s="320"/>
      <c r="AY1" s="320"/>
      <c r="AZ1" s="320"/>
      <c r="BA1" s="320"/>
      <c r="BB1" s="320"/>
      <c r="BC1" s="320"/>
      <c r="BD1" s="320"/>
      <c r="BE1" s="320"/>
      <c r="BF1" s="320"/>
      <c r="BG1" s="320"/>
      <c r="BH1" s="320"/>
      <c r="BI1" s="320"/>
      <c r="BJ1" s="320"/>
      <c r="BK1" s="320"/>
      <c r="BL1" s="320"/>
      <c r="BM1" s="320"/>
      <c r="BN1" s="320"/>
      <c r="BO1" s="320"/>
      <c r="BP1" s="320"/>
      <c r="BQ1" s="320"/>
      <c r="BR1" s="320"/>
      <c r="BS1" s="320"/>
      <c r="BT1" s="320"/>
      <c r="BU1" s="320"/>
      <c r="BV1" s="320"/>
      <c r="BW1" s="320"/>
      <c r="BX1" s="320"/>
      <c r="BY1" s="320"/>
      <c r="BZ1" s="320"/>
      <c r="CA1" s="320"/>
      <c r="CB1" s="320"/>
      <c r="CC1" s="320"/>
      <c r="CD1" s="320"/>
      <c r="CE1" s="320"/>
      <c r="CF1" s="320"/>
      <c r="CG1" s="320"/>
      <c r="CH1" s="320"/>
      <c r="CI1" s="320"/>
      <c r="CJ1" s="320"/>
      <c r="CK1" s="320"/>
      <c r="CL1" s="320"/>
      <c r="CM1" s="320"/>
      <c r="CN1" s="320"/>
      <c r="CO1" s="320"/>
      <c r="CP1" s="320"/>
      <c r="CQ1" s="320"/>
      <c r="CR1" s="320"/>
      <c r="CS1" s="320"/>
      <c r="CT1" s="320"/>
      <c r="CU1" s="320"/>
      <c r="CV1" s="320"/>
      <c r="CW1" s="320"/>
      <c r="CX1" s="320"/>
      <c r="CY1" s="320"/>
      <c r="CZ1" s="320"/>
      <c r="DA1" s="320"/>
      <c r="DB1" s="320"/>
      <c r="DC1" s="320"/>
      <c r="DD1" s="320"/>
      <c r="DE1" s="320"/>
      <c r="DF1" s="320"/>
      <c r="DG1" s="320"/>
      <c r="DH1" s="320"/>
      <c r="DI1" s="320"/>
      <c r="DJ1" s="320"/>
      <c r="DK1" s="320"/>
      <c r="DL1" s="320"/>
      <c r="DM1" s="320"/>
      <c r="DN1" s="320"/>
      <c r="DO1" s="320"/>
      <c r="DP1" s="320"/>
      <c r="DQ1" s="320"/>
      <c r="DR1" s="320"/>
      <c r="DS1" s="320"/>
      <c r="DT1" s="320"/>
      <c r="DU1" s="320"/>
      <c r="DV1" s="320"/>
      <c r="DW1" s="320"/>
      <c r="DX1" s="320"/>
      <c r="DY1" s="320"/>
      <c r="DZ1" s="320"/>
      <c r="EA1" s="320"/>
      <c r="EB1" s="320"/>
      <c r="EC1" s="320"/>
      <c r="ED1" s="320"/>
      <c r="EE1" s="321"/>
    </row>
    <row r="2" spans="1:135" s="75" customFormat="1" ht="9" customHeight="1" x14ac:dyDescent="0.15">
      <c r="A2" s="606" t="s">
        <v>393</v>
      </c>
      <c r="B2" s="597" t="s">
        <v>6</v>
      </c>
      <c r="C2" s="600" t="s">
        <v>392</v>
      </c>
      <c r="D2" s="597" t="s">
        <v>262</v>
      </c>
      <c r="E2" s="608" t="s">
        <v>45</v>
      </c>
      <c r="F2" s="604" t="s">
        <v>263</v>
      </c>
      <c r="G2" s="597" t="s">
        <v>474</v>
      </c>
      <c r="H2" s="255" t="s">
        <v>7</v>
      </c>
      <c r="I2" s="255" t="s">
        <v>7</v>
      </c>
      <c r="J2" s="255" t="s">
        <v>7</v>
      </c>
      <c r="K2" s="255" t="s">
        <v>7</v>
      </c>
      <c r="L2" s="255" t="s">
        <v>7</v>
      </c>
      <c r="M2" s="255" t="s">
        <v>166</v>
      </c>
      <c r="N2" s="255" t="s">
        <v>166</v>
      </c>
      <c r="O2" s="255" t="s">
        <v>166</v>
      </c>
      <c r="P2" s="255" t="s">
        <v>166</v>
      </c>
      <c r="Q2" s="255" t="s">
        <v>166</v>
      </c>
      <c r="R2" s="255" t="s">
        <v>166</v>
      </c>
      <c r="S2" s="255" t="s">
        <v>166</v>
      </c>
      <c r="T2" s="255" t="s">
        <v>166</v>
      </c>
      <c r="U2" s="255" t="s">
        <v>166</v>
      </c>
      <c r="V2" s="255" t="s">
        <v>166</v>
      </c>
      <c r="W2" s="255" t="s">
        <v>166</v>
      </c>
      <c r="X2" s="255" t="s">
        <v>166</v>
      </c>
      <c r="Y2" s="255" t="s">
        <v>166</v>
      </c>
      <c r="Z2" s="255" t="s">
        <v>166</v>
      </c>
      <c r="AA2" s="255" t="s">
        <v>166</v>
      </c>
      <c r="AB2" s="255" t="s">
        <v>166</v>
      </c>
      <c r="AC2" s="255" t="s">
        <v>166</v>
      </c>
      <c r="AD2" s="255" t="s">
        <v>166</v>
      </c>
      <c r="AE2" s="255" t="s">
        <v>166</v>
      </c>
      <c r="AF2" s="255" t="s">
        <v>166</v>
      </c>
      <c r="AG2" s="255" t="s">
        <v>166</v>
      </c>
      <c r="AH2" s="255" t="s">
        <v>166</v>
      </c>
      <c r="AI2" s="255" t="s">
        <v>166</v>
      </c>
      <c r="AJ2" s="255" t="s">
        <v>166</v>
      </c>
      <c r="AK2" s="255" t="s">
        <v>166</v>
      </c>
      <c r="AL2" s="255" t="s">
        <v>166</v>
      </c>
      <c r="AM2" s="255" t="s">
        <v>166</v>
      </c>
      <c r="AN2" s="255" t="s">
        <v>166</v>
      </c>
      <c r="AO2" s="255" t="s">
        <v>166</v>
      </c>
      <c r="AP2" s="255" t="s">
        <v>166</v>
      </c>
      <c r="AQ2" s="255" t="s">
        <v>166</v>
      </c>
      <c r="AR2" s="255" t="s">
        <v>166</v>
      </c>
      <c r="AS2" s="255" t="s">
        <v>166</v>
      </c>
      <c r="AT2" s="255" t="s">
        <v>166</v>
      </c>
      <c r="AU2" s="255" t="s">
        <v>166</v>
      </c>
      <c r="AV2" s="255" t="s">
        <v>166</v>
      </c>
      <c r="AW2" s="255" t="s">
        <v>166</v>
      </c>
      <c r="AX2" s="255" t="s">
        <v>166</v>
      </c>
      <c r="AY2" s="255" t="s">
        <v>166</v>
      </c>
      <c r="AZ2" s="255" t="s">
        <v>166</v>
      </c>
      <c r="BA2" s="255" t="s">
        <v>166</v>
      </c>
      <c r="BB2" s="255" t="s">
        <v>166</v>
      </c>
      <c r="BC2" s="255" t="s">
        <v>166</v>
      </c>
      <c r="BD2" s="255" t="s">
        <v>166</v>
      </c>
      <c r="BE2" s="255" t="s">
        <v>166</v>
      </c>
      <c r="BF2" s="255" t="s">
        <v>166</v>
      </c>
      <c r="BG2" s="255" t="s">
        <v>166</v>
      </c>
      <c r="BH2" s="255" t="s">
        <v>166</v>
      </c>
      <c r="BI2" s="255" t="s">
        <v>166</v>
      </c>
      <c r="BJ2" s="255" t="s">
        <v>166</v>
      </c>
      <c r="BK2" s="255" t="s">
        <v>166</v>
      </c>
      <c r="BL2" s="255" t="s">
        <v>166</v>
      </c>
      <c r="BM2" s="255" t="s">
        <v>166</v>
      </c>
      <c r="BN2" s="255" t="s">
        <v>166</v>
      </c>
      <c r="BO2" s="255" t="s">
        <v>166</v>
      </c>
      <c r="BP2" s="255" t="s">
        <v>166</v>
      </c>
      <c r="BQ2" s="255" t="s">
        <v>166</v>
      </c>
      <c r="BR2" s="255" t="s">
        <v>166</v>
      </c>
      <c r="BS2" s="255" t="s">
        <v>166</v>
      </c>
      <c r="BT2" s="255" t="s">
        <v>166</v>
      </c>
      <c r="BU2" s="255" t="s">
        <v>166</v>
      </c>
      <c r="BV2" s="255" t="s">
        <v>166</v>
      </c>
      <c r="BW2" s="255" t="s">
        <v>166</v>
      </c>
      <c r="BX2" s="255" t="s">
        <v>166</v>
      </c>
      <c r="BY2" s="255" t="s">
        <v>166</v>
      </c>
      <c r="BZ2" s="255" t="s">
        <v>166</v>
      </c>
      <c r="CA2" s="255" t="s">
        <v>166</v>
      </c>
      <c r="CB2" s="255" t="s">
        <v>166</v>
      </c>
      <c r="CC2" s="255" t="s">
        <v>166</v>
      </c>
      <c r="CD2" s="255" t="s">
        <v>166</v>
      </c>
      <c r="CE2" s="255" t="s">
        <v>166</v>
      </c>
      <c r="CF2" s="255" t="s">
        <v>166</v>
      </c>
      <c r="CG2" s="255" t="s">
        <v>166</v>
      </c>
      <c r="CH2" s="255" t="s">
        <v>166</v>
      </c>
      <c r="CI2" s="255" t="s">
        <v>166</v>
      </c>
      <c r="CJ2" s="255" t="s">
        <v>166</v>
      </c>
      <c r="CK2" s="255" t="s">
        <v>166</v>
      </c>
      <c r="CL2" s="255" t="s">
        <v>166</v>
      </c>
      <c r="CM2" s="255" t="s">
        <v>166</v>
      </c>
      <c r="CN2" s="255" t="s">
        <v>166</v>
      </c>
      <c r="CO2" s="255" t="s">
        <v>166</v>
      </c>
      <c r="CP2" s="255" t="s">
        <v>166</v>
      </c>
      <c r="CQ2" s="255" t="s">
        <v>166</v>
      </c>
      <c r="CR2" s="255" t="s">
        <v>166</v>
      </c>
      <c r="CS2" s="255" t="s">
        <v>166</v>
      </c>
      <c r="CT2" s="255" t="s">
        <v>166</v>
      </c>
      <c r="CU2" s="255" t="s">
        <v>166</v>
      </c>
      <c r="CV2" s="255" t="s">
        <v>166</v>
      </c>
      <c r="CW2" s="255" t="s">
        <v>166</v>
      </c>
      <c r="CX2" s="255" t="s">
        <v>166</v>
      </c>
      <c r="CY2" s="255" t="s">
        <v>166</v>
      </c>
      <c r="CZ2" s="255" t="s">
        <v>166</v>
      </c>
      <c r="DA2" s="255" t="s">
        <v>166</v>
      </c>
      <c r="DB2" s="255" t="s">
        <v>166</v>
      </c>
      <c r="DC2" s="255" t="s">
        <v>166</v>
      </c>
      <c r="DD2" s="255" t="s">
        <v>166</v>
      </c>
      <c r="DE2" s="255" t="s">
        <v>166</v>
      </c>
      <c r="DF2" s="255" t="s">
        <v>166</v>
      </c>
      <c r="DG2" s="255" t="s">
        <v>166</v>
      </c>
      <c r="DH2" s="255" t="s">
        <v>166</v>
      </c>
      <c r="DI2" s="255" t="s">
        <v>166</v>
      </c>
      <c r="DJ2" s="255" t="s">
        <v>166</v>
      </c>
      <c r="DK2" s="255" t="s">
        <v>166</v>
      </c>
      <c r="DL2" s="255" t="s">
        <v>166</v>
      </c>
      <c r="DM2" s="255" t="s">
        <v>166</v>
      </c>
      <c r="DN2" s="255" t="s">
        <v>166</v>
      </c>
      <c r="DO2" s="255" t="s">
        <v>166</v>
      </c>
      <c r="DP2" s="255" t="s">
        <v>166</v>
      </c>
      <c r="DQ2" s="255" t="s">
        <v>166</v>
      </c>
      <c r="DR2" s="255" t="s">
        <v>166</v>
      </c>
      <c r="DS2" s="255" t="s">
        <v>166</v>
      </c>
      <c r="DT2" s="255" t="s">
        <v>166</v>
      </c>
      <c r="DU2" s="255" t="s">
        <v>166</v>
      </c>
      <c r="DV2" s="255" t="s">
        <v>166</v>
      </c>
      <c r="DW2" s="255" t="s">
        <v>166</v>
      </c>
      <c r="DX2" s="255" t="s">
        <v>166</v>
      </c>
      <c r="DY2" s="255" t="s">
        <v>166</v>
      </c>
      <c r="DZ2" s="255" t="s">
        <v>166</v>
      </c>
      <c r="EA2" s="255" t="s">
        <v>166</v>
      </c>
      <c r="EB2" s="255" t="s">
        <v>166</v>
      </c>
      <c r="EC2" s="255" t="s">
        <v>166</v>
      </c>
      <c r="ED2" s="255" t="s">
        <v>166</v>
      </c>
      <c r="EE2" s="256" t="s">
        <v>166</v>
      </c>
    </row>
    <row r="3" spans="1:135" s="76" customFormat="1" ht="11.25" customHeight="1" x14ac:dyDescent="0.15">
      <c r="A3" s="607"/>
      <c r="B3" s="598"/>
      <c r="C3" s="601"/>
      <c r="D3" s="598"/>
      <c r="E3" s="609"/>
      <c r="F3" s="605"/>
      <c r="G3" s="598"/>
      <c r="H3" s="257" t="s">
        <v>167</v>
      </c>
      <c r="I3" s="257" t="s">
        <v>167</v>
      </c>
      <c r="J3" s="257" t="s">
        <v>167</v>
      </c>
      <c r="K3" s="257" t="s">
        <v>167</v>
      </c>
      <c r="L3" s="257" t="s">
        <v>167</v>
      </c>
      <c r="M3" s="257" t="s">
        <v>168</v>
      </c>
      <c r="N3" s="257" t="s">
        <v>168</v>
      </c>
      <c r="O3" s="257" t="s">
        <v>169</v>
      </c>
      <c r="P3" s="257" t="s">
        <v>169</v>
      </c>
      <c r="Q3" s="257" t="s">
        <v>170</v>
      </c>
      <c r="R3" s="257" t="s">
        <v>170</v>
      </c>
      <c r="S3" s="257" t="s">
        <v>171</v>
      </c>
      <c r="T3" s="257" t="s">
        <v>171</v>
      </c>
      <c r="U3" s="257" t="s">
        <v>172</v>
      </c>
      <c r="V3" s="257" t="s">
        <v>173</v>
      </c>
      <c r="W3" s="257" t="s">
        <v>174</v>
      </c>
      <c r="X3" s="257" t="s">
        <v>175</v>
      </c>
      <c r="Y3" s="257" t="s">
        <v>176</v>
      </c>
      <c r="Z3" s="257" t="s">
        <v>177</v>
      </c>
      <c r="AA3" s="257" t="s">
        <v>178</v>
      </c>
      <c r="AB3" s="257" t="s">
        <v>179</v>
      </c>
      <c r="AC3" s="257" t="s">
        <v>180</v>
      </c>
      <c r="AD3" s="257" t="s">
        <v>181</v>
      </c>
      <c r="AE3" s="257" t="s">
        <v>182</v>
      </c>
      <c r="AF3" s="257" t="s">
        <v>183</v>
      </c>
      <c r="AG3" s="257" t="s">
        <v>184</v>
      </c>
      <c r="AH3" s="257" t="s">
        <v>185</v>
      </c>
      <c r="AI3" s="257" t="s">
        <v>186</v>
      </c>
      <c r="AJ3" s="257" t="s">
        <v>187</v>
      </c>
      <c r="AK3" s="257" t="s">
        <v>188</v>
      </c>
      <c r="AL3" s="257" t="s">
        <v>189</v>
      </c>
      <c r="AM3" s="257" t="s">
        <v>190</v>
      </c>
      <c r="AN3" s="257" t="s">
        <v>191</v>
      </c>
      <c r="AO3" s="257" t="s">
        <v>192</v>
      </c>
      <c r="AP3" s="257" t="s">
        <v>117</v>
      </c>
      <c r="AQ3" s="257" t="s">
        <v>118</v>
      </c>
      <c r="AR3" s="257" t="s">
        <v>119</v>
      </c>
      <c r="AS3" s="257" t="s">
        <v>120</v>
      </c>
      <c r="AT3" s="257" t="s">
        <v>121</v>
      </c>
      <c r="AU3" s="257" t="s">
        <v>122</v>
      </c>
      <c r="AV3" s="257" t="s">
        <v>123</v>
      </c>
      <c r="AW3" s="257" t="s">
        <v>124</v>
      </c>
      <c r="AX3" s="257" t="s">
        <v>125</v>
      </c>
      <c r="AY3" s="257" t="s">
        <v>126</v>
      </c>
      <c r="AZ3" s="257" t="s">
        <v>127</v>
      </c>
      <c r="BA3" s="257" t="s">
        <v>128</v>
      </c>
      <c r="BB3" s="257" t="s">
        <v>129</v>
      </c>
      <c r="BC3" s="257" t="s">
        <v>193</v>
      </c>
      <c r="BD3" s="257" t="s">
        <v>194</v>
      </c>
      <c r="BE3" s="257" t="s">
        <v>195</v>
      </c>
      <c r="BF3" s="257" t="s">
        <v>197</v>
      </c>
      <c r="BG3" s="257" t="s">
        <v>197</v>
      </c>
      <c r="BH3" s="257" t="s">
        <v>197</v>
      </c>
      <c r="BI3" s="257" t="s">
        <v>197</v>
      </c>
      <c r="BJ3" s="257" t="s">
        <v>197</v>
      </c>
      <c r="BK3" s="257" t="s">
        <v>198</v>
      </c>
      <c r="BL3" s="257" t="s">
        <v>198</v>
      </c>
      <c r="BM3" s="257" t="s">
        <v>198</v>
      </c>
      <c r="BN3" s="257" t="s">
        <v>198</v>
      </c>
      <c r="BO3" s="257" t="s">
        <v>198</v>
      </c>
      <c r="BP3" s="257" t="s">
        <v>198</v>
      </c>
      <c r="BQ3" s="257" t="s">
        <v>198</v>
      </c>
      <c r="BR3" s="257" t="s">
        <v>202</v>
      </c>
      <c r="BS3" s="257" t="s">
        <v>203</v>
      </c>
      <c r="BT3" s="257" t="s">
        <v>204</v>
      </c>
      <c r="BU3" s="257" t="s">
        <v>205</v>
      </c>
      <c r="BV3" s="257" t="s">
        <v>206</v>
      </c>
      <c r="BW3" s="257" t="s">
        <v>207</v>
      </c>
      <c r="BX3" s="257" t="s">
        <v>208</v>
      </c>
      <c r="BY3" s="257" t="s">
        <v>209</v>
      </c>
      <c r="BZ3" s="257" t="s">
        <v>210</v>
      </c>
      <c r="CA3" s="257" t="s">
        <v>211</v>
      </c>
      <c r="CB3" s="257" t="s">
        <v>212</v>
      </c>
      <c r="CC3" s="257" t="s">
        <v>213</v>
      </c>
      <c r="CD3" s="257" t="s">
        <v>214</v>
      </c>
      <c r="CE3" s="257" t="s">
        <v>215</v>
      </c>
      <c r="CF3" s="257" t="s">
        <v>216</v>
      </c>
      <c r="CG3" s="257" t="s">
        <v>217</v>
      </c>
      <c r="CH3" s="257" t="s">
        <v>218</v>
      </c>
      <c r="CI3" s="257" t="s">
        <v>219</v>
      </c>
      <c r="CJ3" s="257" t="s">
        <v>220</v>
      </c>
      <c r="CK3" s="257" t="s">
        <v>221</v>
      </c>
      <c r="CL3" s="257" t="s">
        <v>222</v>
      </c>
      <c r="CM3" s="257" t="s">
        <v>223</v>
      </c>
      <c r="CN3" s="257" t="s">
        <v>224</v>
      </c>
      <c r="CO3" s="257" t="s">
        <v>225</v>
      </c>
      <c r="CP3" s="257" t="s">
        <v>226</v>
      </c>
      <c r="CQ3" s="257" t="s">
        <v>227</v>
      </c>
      <c r="CR3" s="257" t="s">
        <v>228</v>
      </c>
      <c r="CS3" s="257" t="s">
        <v>229</v>
      </c>
      <c r="CT3" s="257" t="s">
        <v>230</v>
      </c>
      <c r="CU3" s="257" t="s">
        <v>231</v>
      </c>
      <c r="CV3" s="257" t="s">
        <v>232</v>
      </c>
      <c r="CW3" s="257" t="s">
        <v>233</v>
      </c>
      <c r="CX3" s="257" t="s">
        <v>234</v>
      </c>
      <c r="CY3" s="257" t="s">
        <v>235</v>
      </c>
      <c r="CZ3" s="257" t="s">
        <v>236</v>
      </c>
      <c r="DA3" s="257" t="s">
        <v>237</v>
      </c>
      <c r="DB3" s="257" t="s">
        <v>238</v>
      </c>
      <c r="DC3" s="257" t="s">
        <v>239</v>
      </c>
      <c r="DD3" s="257" t="s">
        <v>240</v>
      </c>
      <c r="DE3" s="257" t="s">
        <v>241</v>
      </c>
      <c r="DF3" s="257" t="s">
        <v>242</v>
      </c>
      <c r="DG3" s="257" t="s">
        <v>243</v>
      </c>
      <c r="DH3" s="257" t="s">
        <v>244</v>
      </c>
      <c r="DI3" s="257" t="s">
        <v>245</v>
      </c>
      <c r="DJ3" s="257" t="s">
        <v>246</v>
      </c>
      <c r="DK3" s="257" t="s">
        <v>247</v>
      </c>
      <c r="DL3" s="257" t="s">
        <v>248</v>
      </c>
      <c r="DM3" s="257" t="s">
        <v>249</v>
      </c>
      <c r="DN3" s="257" t="s">
        <v>250</v>
      </c>
      <c r="DO3" s="257" t="s">
        <v>251</v>
      </c>
      <c r="DP3" s="257" t="s">
        <v>252</v>
      </c>
      <c r="DQ3" s="257" t="s">
        <v>253</v>
      </c>
      <c r="DR3" s="257" t="s">
        <v>254</v>
      </c>
      <c r="DS3" s="257" t="s">
        <v>255</v>
      </c>
      <c r="DT3" s="257" t="s">
        <v>256</v>
      </c>
      <c r="DU3" s="257" t="s">
        <v>257</v>
      </c>
      <c r="DV3" s="257" t="s">
        <v>258</v>
      </c>
      <c r="DW3" s="257" t="s">
        <v>259</v>
      </c>
      <c r="DX3" s="257" t="s">
        <v>260</v>
      </c>
      <c r="DY3" s="257" t="s">
        <v>196</v>
      </c>
      <c r="DZ3" s="257" t="s">
        <v>199</v>
      </c>
      <c r="EA3" s="257" t="s">
        <v>200</v>
      </c>
      <c r="EB3" s="257" t="s">
        <v>201</v>
      </c>
      <c r="EC3" s="310" t="s">
        <v>836</v>
      </c>
      <c r="ED3" s="310" t="s">
        <v>837</v>
      </c>
      <c r="EE3" s="258" t="s">
        <v>261</v>
      </c>
    </row>
    <row r="4" spans="1:135" s="80" customFormat="1" ht="126.75" customHeight="1" x14ac:dyDescent="0.15">
      <c r="A4" s="607"/>
      <c r="B4" s="598"/>
      <c r="C4" s="601"/>
      <c r="D4" s="598"/>
      <c r="E4" s="609"/>
      <c r="F4" s="605"/>
      <c r="G4" s="599"/>
      <c r="H4" s="259" t="s">
        <v>438</v>
      </c>
      <c r="I4" s="259" t="s">
        <v>439</v>
      </c>
      <c r="J4" s="259" t="s">
        <v>440</v>
      </c>
      <c r="K4" s="254" t="s">
        <v>264</v>
      </c>
      <c r="L4" s="254" t="s">
        <v>365</v>
      </c>
      <c r="M4" s="260" t="s">
        <v>366</v>
      </c>
      <c r="N4" s="260" t="s">
        <v>366</v>
      </c>
      <c r="O4" s="261" t="s">
        <v>367</v>
      </c>
      <c r="P4" s="261" t="s">
        <v>367</v>
      </c>
      <c r="Q4" s="261" t="s">
        <v>396</v>
      </c>
      <c r="R4" s="261" t="s">
        <v>396</v>
      </c>
      <c r="S4" s="261" t="s">
        <v>395</v>
      </c>
      <c r="T4" s="261" t="s">
        <v>395</v>
      </c>
      <c r="U4" s="254" t="s">
        <v>265</v>
      </c>
      <c r="V4" s="254" t="s">
        <v>470</v>
      </c>
      <c r="W4" s="254" t="s">
        <v>266</v>
      </c>
      <c r="X4" s="254" t="s">
        <v>267</v>
      </c>
      <c r="Y4" s="254" t="s">
        <v>268</v>
      </c>
      <c r="Z4" s="254" t="s">
        <v>269</v>
      </c>
      <c r="AA4" s="254" t="s">
        <v>270</v>
      </c>
      <c r="AB4" s="254" t="s">
        <v>271</v>
      </c>
      <c r="AC4" s="254" t="s">
        <v>272</v>
      </c>
      <c r="AD4" s="254" t="s">
        <v>273</v>
      </c>
      <c r="AE4" s="254" t="s">
        <v>274</v>
      </c>
      <c r="AF4" s="254" t="s">
        <v>275</v>
      </c>
      <c r="AG4" s="254" t="s">
        <v>276</v>
      </c>
      <c r="AH4" s="254" t="s">
        <v>277</v>
      </c>
      <c r="AI4" s="254" t="s">
        <v>278</v>
      </c>
      <c r="AJ4" s="254" t="s">
        <v>279</v>
      </c>
      <c r="AK4" s="254" t="s">
        <v>280</v>
      </c>
      <c r="AL4" s="254" t="s">
        <v>281</v>
      </c>
      <c r="AM4" s="254" t="s">
        <v>282</v>
      </c>
      <c r="AN4" s="254" t="s">
        <v>283</v>
      </c>
      <c r="AO4" s="254" t="s">
        <v>284</v>
      </c>
      <c r="AP4" s="254" t="s">
        <v>285</v>
      </c>
      <c r="AQ4" s="254" t="s">
        <v>286</v>
      </c>
      <c r="AR4" s="254" t="s">
        <v>287</v>
      </c>
      <c r="AS4" s="261" t="s">
        <v>288</v>
      </c>
      <c r="AT4" s="254" t="s">
        <v>289</v>
      </c>
      <c r="AU4" s="254" t="s">
        <v>290</v>
      </c>
      <c r="AV4" s="254" t="s">
        <v>291</v>
      </c>
      <c r="AW4" s="254" t="s">
        <v>292</v>
      </c>
      <c r="AX4" s="254" t="s">
        <v>293</v>
      </c>
      <c r="AY4" s="254" t="s">
        <v>294</v>
      </c>
      <c r="AZ4" s="254" t="s">
        <v>295</v>
      </c>
      <c r="BA4" s="254" t="s">
        <v>296</v>
      </c>
      <c r="BB4" s="254" t="s">
        <v>297</v>
      </c>
      <c r="BC4" s="254" t="s">
        <v>298</v>
      </c>
      <c r="BD4" s="254" t="s">
        <v>299</v>
      </c>
      <c r="BE4" s="254" t="s">
        <v>300</v>
      </c>
      <c r="BF4" s="259" t="s">
        <v>475</v>
      </c>
      <c r="BG4" s="259" t="s">
        <v>476</v>
      </c>
      <c r="BH4" s="259" t="s">
        <v>477</v>
      </c>
      <c r="BI4" s="259" t="s">
        <v>478</v>
      </c>
      <c r="BJ4" s="259" t="s">
        <v>479</v>
      </c>
      <c r="BK4" s="259" t="s">
        <v>480</v>
      </c>
      <c r="BL4" s="259" t="s">
        <v>481</v>
      </c>
      <c r="BM4" s="259" t="s">
        <v>482</v>
      </c>
      <c r="BN4" s="259" t="s">
        <v>483</v>
      </c>
      <c r="BO4" s="259" t="s">
        <v>484</v>
      </c>
      <c r="BP4" s="259" t="s">
        <v>485</v>
      </c>
      <c r="BQ4" s="259" t="s">
        <v>486</v>
      </c>
      <c r="BR4" s="254" t="s">
        <v>303</v>
      </c>
      <c r="BS4" s="254" t="s">
        <v>304</v>
      </c>
      <c r="BT4" s="254" t="s">
        <v>305</v>
      </c>
      <c r="BU4" s="254" t="s">
        <v>306</v>
      </c>
      <c r="BV4" s="261" t="s">
        <v>307</v>
      </c>
      <c r="BW4" s="261" t="s">
        <v>308</v>
      </c>
      <c r="BX4" s="254" t="s">
        <v>309</v>
      </c>
      <c r="BY4" s="254" t="s">
        <v>310</v>
      </c>
      <c r="BZ4" s="261" t="s">
        <v>311</v>
      </c>
      <c r="CA4" s="261" t="s">
        <v>312</v>
      </c>
      <c r="CB4" s="254" t="s">
        <v>313</v>
      </c>
      <c r="CC4" s="254" t="s">
        <v>314</v>
      </c>
      <c r="CD4" s="254" t="s">
        <v>315</v>
      </c>
      <c r="CE4" s="254" t="s">
        <v>316</v>
      </c>
      <c r="CF4" s="254" t="s">
        <v>317</v>
      </c>
      <c r="CG4" s="254" t="s">
        <v>318</v>
      </c>
      <c r="CH4" s="254" t="s">
        <v>319</v>
      </c>
      <c r="CI4" s="254" t="s">
        <v>320</v>
      </c>
      <c r="CJ4" s="261" t="s">
        <v>321</v>
      </c>
      <c r="CK4" s="254" t="s">
        <v>322</v>
      </c>
      <c r="CL4" s="254" t="s">
        <v>323</v>
      </c>
      <c r="CM4" s="254" t="s">
        <v>324</v>
      </c>
      <c r="CN4" s="254" t="s">
        <v>325</v>
      </c>
      <c r="CO4" s="254" t="s">
        <v>326</v>
      </c>
      <c r="CP4" s="254" t="s">
        <v>327</v>
      </c>
      <c r="CQ4" s="254" t="s">
        <v>328</v>
      </c>
      <c r="CR4" s="254" t="s">
        <v>329</v>
      </c>
      <c r="CS4" s="254" t="s">
        <v>330</v>
      </c>
      <c r="CT4" s="261" t="s">
        <v>331</v>
      </c>
      <c r="CU4" s="261" t="s">
        <v>332</v>
      </c>
      <c r="CV4" s="254" t="s">
        <v>333</v>
      </c>
      <c r="CW4" s="254" t="s">
        <v>334</v>
      </c>
      <c r="CX4" s="254" t="s">
        <v>335</v>
      </c>
      <c r="CY4" s="254" t="s">
        <v>336</v>
      </c>
      <c r="CZ4" s="254" t="s">
        <v>337</v>
      </c>
      <c r="DA4" s="254" t="s">
        <v>338</v>
      </c>
      <c r="DB4" s="254" t="s">
        <v>339</v>
      </c>
      <c r="DC4" s="254" t="s">
        <v>340</v>
      </c>
      <c r="DD4" s="254" t="s">
        <v>341</v>
      </c>
      <c r="DE4" s="254" t="s">
        <v>342</v>
      </c>
      <c r="DF4" s="254" t="s">
        <v>343</v>
      </c>
      <c r="DG4" s="254" t="s">
        <v>344</v>
      </c>
      <c r="DH4" s="254" t="s">
        <v>345</v>
      </c>
      <c r="DI4" s="254" t="s">
        <v>346</v>
      </c>
      <c r="DJ4" s="254" t="s">
        <v>347</v>
      </c>
      <c r="DK4" s="254" t="s">
        <v>348</v>
      </c>
      <c r="DL4" s="254" t="s">
        <v>349</v>
      </c>
      <c r="DM4" s="260" t="s">
        <v>350</v>
      </c>
      <c r="DN4" s="260" t="s">
        <v>351</v>
      </c>
      <c r="DO4" s="254" t="s">
        <v>352</v>
      </c>
      <c r="DP4" s="254" t="s">
        <v>353</v>
      </c>
      <c r="DQ4" s="261" t="s">
        <v>354</v>
      </c>
      <c r="DR4" s="261" t="s">
        <v>355</v>
      </c>
      <c r="DS4" s="254" t="s">
        <v>356</v>
      </c>
      <c r="DT4" s="254" t="s">
        <v>357</v>
      </c>
      <c r="DU4" s="254" t="s">
        <v>358</v>
      </c>
      <c r="DV4" s="254" t="s">
        <v>359</v>
      </c>
      <c r="DW4" s="254" t="s">
        <v>360</v>
      </c>
      <c r="DX4" s="254" t="s">
        <v>361</v>
      </c>
      <c r="DY4" s="254" t="s">
        <v>301</v>
      </c>
      <c r="DZ4" s="254" t="s">
        <v>390</v>
      </c>
      <c r="EA4" s="254" t="s">
        <v>302</v>
      </c>
      <c r="EB4" s="254" t="s">
        <v>391</v>
      </c>
      <c r="EC4" s="307" t="s">
        <v>838</v>
      </c>
      <c r="ED4" s="307" t="s">
        <v>839</v>
      </c>
      <c r="EE4" s="262" t="s">
        <v>362</v>
      </c>
    </row>
    <row r="5" spans="1:135" s="86" customFormat="1" ht="30" customHeight="1" x14ac:dyDescent="0.15">
      <c r="A5" s="602" t="s">
        <v>394</v>
      </c>
      <c r="B5" s="603"/>
      <c r="C5" s="603"/>
      <c r="D5" s="263" t="s">
        <v>107</v>
      </c>
      <c r="E5" s="264">
        <v>21247</v>
      </c>
      <c r="F5" s="265" t="s">
        <v>402</v>
      </c>
      <c r="G5" s="266" t="s">
        <v>487</v>
      </c>
      <c r="H5" s="267"/>
      <c r="I5" s="267"/>
      <c r="J5" s="267"/>
      <c r="K5" s="267" t="s">
        <v>368</v>
      </c>
      <c r="L5" s="267" t="s">
        <v>368</v>
      </c>
      <c r="M5" s="267" t="s">
        <v>15</v>
      </c>
      <c r="N5" s="267" t="s">
        <v>454</v>
      </c>
      <c r="O5" s="267"/>
      <c r="P5" s="267"/>
      <c r="Q5" s="267"/>
      <c r="R5" s="267"/>
      <c r="S5" s="267"/>
      <c r="T5" s="267"/>
      <c r="U5" s="267"/>
      <c r="V5" s="267"/>
      <c r="W5" s="267" t="s">
        <v>368</v>
      </c>
      <c r="X5" s="267"/>
      <c r="Y5" s="267"/>
      <c r="Z5" s="267"/>
      <c r="AA5" s="267"/>
      <c r="AB5" s="267"/>
      <c r="AC5" s="267"/>
      <c r="AD5" s="267"/>
      <c r="AE5" s="267" t="s">
        <v>389</v>
      </c>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t="s">
        <v>389</v>
      </c>
      <c r="BL5" s="267"/>
      <c r="BM5" s="267"/>
      <c r="BN5" s="267"/>
      <c r="BO5" s="267"/>
      <c r="BP5" s="267"/>
      <c r="BQ5" s="267"/>
      <c r="BR5" s="267"/>
      <c r="BS5" s="267"/>
      <c r="BT5" s="267"/>
      <c r="BU5" s="267"/>
      <c r="BV5" s="267"/>
      <c r="BW5" s="267"/>
      <c r="BX5" s="267"/>
      <c r="BY5" s="267"/>
      <c r="BZ5" s="267"/>
      <c r="CA5" s="267"/>
      <c r="CB5" s="267" t="s">
        <v>389</v>
      </c>
      <c r="CC5" s="267"/>
      <c r="CD5" s="267"/>
      <c r="CE5" s="267"/>
      <c r="CF5" s="267"/>
      <c r="CG5" s="267"/>
      <c r="CH5" s="267"/>
      <c r="CI5" s="267"/>
      <c r="CJ5" s="267"/>
      <c r="CK5" s="267"/>
      <c r="CL5" s="267"/>
      <c r="CM5" s="267"/>
      <c r="CN5" s="267"/>
      <c r="CO5" s="267"/>
      <c r="CP5" s="267"/>
      <c r="CQ5" s="267"/>
      <c r="CR5" s="267"/>
      <c r="CS5" s="267"/>
      <c r="CT5" s="267"/>
      <c r="CU5" s="267"/>
      <c r="CV5" s="267"/>
      <c r="CW5" s="267"/>
      <c r="CX5" s="267"/>
      <c r="CY5" s="267"/>
      <c r="CZ5" s="267"/>
      <c r="DA5" s="267"/>
      <c r="DB5" s="267"/>
      <c r="DC5" s="267"/>
      <c r="DD5" s="267"/>
      <c r="DE5" s="267"/>
      <c r="DF5" s="267"/>
      <c r="DG5" s="267"/>
      <c r="DH5" s="267"/>
      <c r="DI5" s="267"/>
      <c r="DJ5" s="267"/>
      <c r="DK5" s="267"/>
      <c r="DL5" s="267"/>
      <c r="DM5" s="267"/>
      <c r="DN5" s="267"/>
      <c r="DO5" s="267"/>
      <c r="DP5" s="267"/>
      <c r="DQ5" s="267"/>
      <c r="DR5" s="267"/>
      <c r="DS5" s="267"/>
      <c r="DT5" s="267"/>
      <c r="DU5" s="267"/>
      <c r="DV5" s="267"/>
      <c r="DW5" s="267"/>
      <c r="DX5" s="267"/>
      <c r="DY5" s="267"/>
      <c r="DZ5" s="267"/>
      <c r="EA5" s="267"/>
      <c r="EB5" s="267"/>
      <c r="EC5" s="308" t="s">
        <v>389</v>
      </c>
      <c r="ED5" s="267" t="s">
        <v>397</v>
      </c>
      <c r="EE5" s="268"/>
    </row>
    <row r="6" spans="1:135" s="83" customFormat="1" ht="39" customHeight="1" x14ac:dyDescent="0.15">
      <c r="A6" s="251" t="str">
        <f>IF(ISBLANK(D6),"",IF(ISBLANK(参照用シート!$AD$4),"",参照用シート!$AD$4))</f>
        <v/>
      </c>
      <c r="B6" s="252" t="str">
        <f>IF(ISBLANK(D6),"",IF(ISBLANK(参照用シート!$AC$4),"",参照用シート!$AC$4))</f>
        <v/>
      </c>
      <c r="C6" s="253" t="str">
        <f>IF(ISBLANK(D6),"",C5+1)</f>
        <v/>
      </c>
      <c r="D6" s="114"/>
      <c r="E6" s="115"/>
      <c r="F6" s="116"/>
      <c r="G6" s="132"/>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309"/>
      <c r="ED6" s="113"/>
      <c r="EE6" s="117"/>
    </row>
    <row r="7" spans="1:135" s="83" customFormat="1" ht="39" customHeight="1" x14ac:dyDescent="0.15">
      <c r="A7" s="251" t="str">
        <f>IF(ISBLANK(D7),"",IF(ISBLANK(参照用シート!$AD$4),"",参照用シート!$AD$4))</f>
        <v/>
      </c>
      <c r="B7" s="252" t="str">
        <f>IF(ISBLANK(D7),"",IF(ISBLANK(参照用シート!$AC$4),"",参照用シート!$AC$4))</f>
        <v/>
      </c>
      <c r="C7" s="253" t="str">
        <f>IF(ISBLANK(D7),"",C6+1)</f>
        <v/>
      </c>
      <c r="D7" s="114"/>
      <c r="E7" s="115"/>
      <c r="F7" s="116"/>
      <c r="G7" s="132"/>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309"/>
      <c r="ED7" s="113"/>
      <c r="EE7" s="117"/>
    </row>
    <row r="8" spans="1:135" s="83" customFormat="1" ht="39" customHeight="1" x14ac:dyDescent="0.15">
      <c r="A8" s="251" t="str">
        <f>IF(ISBLANK(D8),"",IF(ISBLANK(参照用シート!$AD$4),"",参照用シート!$AD$4))</f>
        <v/>
      </c>
      <c r="B8" s="252" t="str">
        <f>IF(ISBLANK(D8),"",IF(ISBLANK(参照用シート!$AC$4),"",参照用シート!$AC$4))</f>
        <v/>
      </c>
      <c r="C8" s="253" t="str">
        <f>IF(ISBLANK(D8),"",C7+1)</f>
        <v/>
      </c>
      <c r="D8" s="114"/>
      <c r="E8" s="115"/>
      <c r="F8" s="116"/>
      <c r="G8" s="132"/>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309"/>
      <c r="ED8" s="113"/>
      <c r="EE8" s="117"/>
    </row>
    <row r="9" spans="1:135" s="83" customFormat="1" ht="39" customHeight="1" x14ac:dyDescent="0.15">
      <c r="A9" s="251" t="str">
        <f>IF(ISBLANK(D9),"",IF(ISBLANK(参照用シート!$AD$4),"",参照用シート!$AD$4))</f>
        <v/>
      </c>
      <c r="B9" s="252" t="str">
        <f>IF(ISBLANK(D9),"",IF(ISBLANK(参照用シート!$AC$4),"",参照用シート!$AC$4))</f>
        <v/>
      </c>
      <c r="C9" s="253" t="str">
        <f>IF(ISBLANK(D9),"",C8+1)</f>
        <v/>
      </c>
      <c r="D9" s="114"/>
      <c r="E9" s="115"/>
      <c r="F9" s="116"/>
      <c r="G9" s="132"/>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309"/>
      <c r="ED9" s="113"/>
      <c r="EE9" s="117"/>
    </row>
    <row r="10" spans="1:135" s="83" customFormat="1" ht="39" customHeight="1" x14ac:dyDescent="0.15">
      <c r="A10" s="251" t="str">
        <f>IF(ISBLANK(D10),"",IF(ISBLANK(参照用シート!$AD$4),"",参照用シート!$AD$4))</f>
        <v/>
      </c>
      <c r="B10" s="252" t="str">
        <f>IF(ISBLANK(D10),"",IF(ISBLANK(参照用シート!$AC$4),"",参照用シート!$AC$4))</f>
        <v/>
      </c>
      <c r="C10" s="253" t="str">
        <f>IF(ISBLANK(D10),"",C9+1)</f>
        <v/>
      </c>
      <c r="D10" s="114"/>
      <c r="E10" s="115"/>
      <c r="F10" s="116"/>
      <c r="G10" s="132"/>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309"/>
      <c r="ED10" s="113"/>
      <c r="EE10" s="117"/>
    </row>
    <row r="11" spans="1:135" s="83" customFormat="1" ht="39" customHeight="1" x14ac:dyDescent="0.15">
      <c r="A11" s="251" t="str">
        <f>IF(ISBLANK(D11),"",IF(ISBLANK(参照用シート!$AD$4),"",参照用シート!$AD$4))</f>
        <v/>
      </c>
      <c r="B11" s="252" t="str">
        <f>IF(ISBLANK(D11),"",IF(ISBLANK(参照用シート!$AC$4),"",参照用シート!$AC$4))</f>
        <v/>
      </c>
      <c r="C11" s="253" t="str">
        <f t="shared" ref="C11:C20" si="0">IF(ISBLANK(D11),"",C10+1)</f>
        <v/>
      </c>
      <c r="D11" s="114"/>
      <c r="E11" s="118"/>
      <c r="F11" s="116"/>
      <c r="G11" s="132"/>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309"/>
      <c r="ED11" s="113"/>
      <c r="EE11" s="117"/>
    </row>
    <row r="12" spans="1:135" s="83" customFormat="1" ht="39" customHeight="1" x14ac:dyDescent="0.15">
      <c r="A12" s="251" t="str">
        <f>IF(ISBLANK(D12),"",IF(ISBLANK(参照用シート!$AD$4),"",参照用シート!$AD$4))</f>
        <v/>
      </c>
      <c r="B12" s="252" t="str">
        <f>IF(ISBLANK(D12),"",IF(ISBLANK(参照用シート!$AC$4),"",参照用シート!$AC$4))</f>
        <v/>
      </c>
      <c r="C12" s="253" t="str">
        <f t="shared" si="0"/>
        <v/>
      </c>
      <c r="D12" s="114"/>
      <c r="E12" s="118"/>
      <c r="F12" s="116"/>
      <c r="G12" s="132"/>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c r="DY12" s="113"/>
      <c r="DZ12" s="113"/>
      <c r="EA12" s="113"/>
      <c r="EB12" s="113"/>
      <c r="EC12" s="309"/>
      <c r="ED12" s="113"/>
      <c r="EE12" s="117"/>
    </row>
    <row r="13" spans="1:135" s="84" customFormat="1" ht="39" customHeight="1" x14ac:dyDescent="0.15">
      <c r="A13" s="251" t="str">
        <f>IF(ISBLANK(D13),"",IF(ISBLANK(参照用シート!$AD$4),"",参照用シート!$AD$4))</f>
        <v/>
      </c>
      <c r="B13" s="252" t="str">
        <f>IF(ISBLANK(D13),"",IF(ISBLANK(参照用シート!$AC$4),"",参照用シート!$AC$4))</f>
        <v/>
      </c>
      <c r="C13" s="253" t="str">
        <f t="shared" si="0"/>
        <v/>
      </c>
      <c r="D13" s="114"/>
      <c r="E13" s="118"/>
      <c r="F13" s="116"/>
      <c r="G13" s="132"/>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309"/>
      <c r="ED13" s="113"/>
      <c r="EE13" s="117"/>
    </row>
    <row r="14" spans="1:135" s="84" customFormat="1" ht="39" customHeight="1" x14ac:dyDescent="0.15">
      <c r="A14" s="251" t="str">
        <f>IF(ISBLANK(D14),"",IF(ISBLANK(参照用シート!$AD$4),"",参照用シート!$AD$4))</f>
        <v/>
      </c>
      <c r="B14" s="252" t="str">
        <f>IF(ISBLANK(D14),"",IF(ISBLANK(参照用シート!$AC$4),"",参照用シート!$AC$4))</f>
        <v/>
      </c>
      <c r="C14" s="253" t="str">
        <f t="shared" si="0"/>
        <v/>
      </c>
      <c r="D14" s="114"/>
      <c r="E14" s="118"/>
      <c r="F14" s="116"/>
      <c r="G14" s="132"/>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309"/>
      <c r="ED14" s="113"/>
      <c r="EE14" s="117"/>
    </row>
    <row r="15" spans="1:135" s="84" customFormat="1" ht="39" customHeight="1" x14ac:dyDescent="0.15">
      <c r="A15" s="251" t="str">
        <f>IF(ISBLANK(D15),"",IF(ISBLANK(参照用シート!$AD$4),"",参照用シート!$AD$4))</f>
        <v/>
      </c>
      <c r="B15" s="252" t="str">
        <f>IF(ISBLANK(D15),"",IF(ISBLANK(参照用シート!$AC$4),"",参照用シート!$AC$4))</f>
        <v/>
      </c>
      <c r="C15" s="253" t="str">
        <f t="shared" si="0"/>
        <v/>
      </c>
      <c r="D15" s="114"/>
      <c r="E15" s="118"/>
      <c r="F15" s="116"/>
      <c r="G15" s="132"/>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309"/>
      <c r="ED15" s="113"/>
      <c r="EE15" s="117"/>
    </row>
    <row r="16" spans="1:135" s="84" customFormat="1" ht="39" customHeight="1" x14ac:dyDescent="0.15">
      <c r="A16" s="251" t="str">
        <f>IF(ISBLANK(D16),"",IF(ISBLANK(参照用シート!$AD$4),"",参照用シート!$AD$4))</f>
        <v/>
      </c>
      <c r="B16" s="252" t="str">
        <f>IF(ISBLANK(D16),"",IF(ISBLANK(参照用シート!$AC$4),"",参照用シート!$AC$4))</f>
        <v/>
      </c>
      <c r="C16" s="253" t="str">
        <f t="shared" si="0"/>
        <v/>
      </c>
      <c r="D16" s="114"/>
      <c r="E16" s="118"/>
      <c r="F16" s="116"/>
      <c r="G16" s="132"/>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309"/>
      <c r="ED16" s="113"/>
      <c r="EE16" s="117"/>
    </row>
    <row r="17" spans="1:135" s="84" customFormat="1" ht="39" customHeight="1" x14ac:dyDescent="0.15">
      <c r="A17" s="251" t="str">
        <f>IF(ISBLANK(D17),"",IF(ISBLANK(参照用シート!$AD$4),"",参照用シート!$AD$4))</f>
        <v/>
      </c>
      <c r="B17" s="252" t="str">
        <f>IF(ISBLANK(D17),"",IF(ISBLANK(参照用シート!$AC$4),"",参照用シート!$AC$4))</f>
        <v/>
      </c>
      <c r="C17" s="253" t="str">
        <f t="shared" si="0"/>
        <v/>
      </c>
      <c r="D17" s="114"/>
      <c r="E17" s="118"/>
      <c r="F17" s="116"/>
      <c r="G17" s="132"/>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309"/>
      <c r="ED17" s="113"/>
      <c r="EE17" s="117"/>
    </row>
    <row r="18" spans="1:135" s="84" customFormat="1" ht="39" customHeight="1" x14ac:dyDescent="0.15">
      <c r="A18" s="251" t="str">
        <f>IF(ISBLANK(D18),"",IF(ISBLANK(参照用シート!$AD$4),"",参照用シート!$AD$4))</f>
        <v/>
      </c>
      <c r="B18" s="252" t="str">
        <f>IF(ISBLANK(D18),"",IF(ISBLANK(参照用シート!$AC$4),"",参照用シート!$AC$4))</f>
        <v/>
      </c>
      <c r="C18" s="253" t="str">
        <f t="shared" si="0"/>
        <v/>
      </c>
      <c r="D18" s="114"/>
      <c r="E18" s="118"/>
      <c r="F18" s="116"/>
      <c r="G18" s="132"/>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c r="DY18" s="113"/>
      <c r="DZ18" s="113"/>
      <c r="EA18" s="113"/>
      <c r="EB18" s="113"/>
      <c r="EC18" s="309"/>
      <c r="ED18" s="113"/>
      <c r="EE18" s="117"/>
    </row>
    <row r="19" spans="1:135" s="84" customFormat="1" ht="39" customHeight="1" x14ac:dyDescent="0.15">
      <c r="A19" s="251" t="str">
        <f>IF(ISBLANK(D19),"",IF(ISBLANK(参照用シート!$AD$4),"",参照用シート!$AD$4))</f>
        <v/>
      </c>
      <c r="B19" s="252" t="str">
        <f>IF(ISBLANK(D19),"",IF(ISBLANK(参照用シート!$AC$4),"",参照用シート!$AC$4))</f>
        <v/>
      </c>
      <c r="C19" s="253" t="str">
        <f t="shared" si="0"/>
        <v/>
      </c>
      <c r="D19" s="114"/>
      <c r="E19" s="118"/>
      <c r="F19" s="116"/>
      <c r="G19" s="132"/>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309"/>
      <c r="ED19" s="113"/>
      <c r="EE19" s="117"/>
    </row>
    <row r="20" spans="1:135" s="84" customFormat="1" ht="39" customHeight="1" x14ac:dyDescent="0.15">
      <c r="A20" s="251" t="str">
        <f>IF(ISBLANK(D20),"",IF(ISBLANK(参照用シート!$AD$4),"",参照用シート!$AD$4))</f>
        <v/>
      </c>
      <c r="B20" s="252" t="str">
        <f>IF(ISBLANK(D20),"",IF(ISBLANK(参照用シート!$AC$4),"",参照用シート!$AC$4))</f>
        <v/>
      </c>
      <c r="C20" s="253" t="str">
        <f t="shared" si="0"/>
        <v/>
      </c>
      <c r="D20" s="114"/>
      <c r="E20" s="118"/>
      <c r="F20" s="116"/>
      <c r="G20" s="132"/>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309"/>
      <c r="ED20" s="113"/>
      <c r="EE20" s="117"/>
    </row>
    <row r="21" spans="1:135" s="84" customFormat="1" ht="39" customHeight="1" x14ac:dyDescent="0.15">
      <c r="A21" s="251" t="str">
        <f>IF(ISBLANK(D21),"",IF(ISBLANK(参照用シート!$AD$4),"",参照用シート!$AD$4))</f>
        <v/>
      </c>
      <c r="B21" s="252" t="str">
        <f>IF(ISBLANK(D21),"",IF(ISBLANK(参照用シート!$AC$4),"",参照用シート!$AC$4))</f>
        <v/>
      </c>
      <c r="C21" s="253" t="str">
        <f t="shared" ref="C21:C84" si="1">IF(ISBLANK(D21),"",C20+1)</f>
        <v/>
      </c>
      <c r="D21" s="114"/>
      <c r="E21" s="118"/>
      <c r="F21" s="116"/>
      <c r="G21" s="13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309"/>
      <c r="ED21" s="113"/>
      <c r="EE21" s="117"/>
    </row>
    <row r="22" spans="1:135" s="84" customFormat="1" ht="39" customHeight="1" x14ac:dyDescent="0.15">
      <c r="A22" s="251" t="str">
        <f>IF(ISBLANK(D22),"",IF(ISBLANK(参照用シート!$AD$4),"",参照用シート!$AD$4))</f>
        <v/>
      </c>
      <c r="B22" s="252" t="str">
        <f>IF(ISBLANK(D22),"",IF(ISBLANK(参照用シート!$AC$4),"",参照用シート!$AC$4))</f>
        <v/>
      </c>
      <c r="C22" s="253" t="str">
        <f t="shared" si="1"/>
        <v/>
      </c>
      <c r="D22" s="114"/>
      <c r="E22" s="118"/>
      <c r="F22" s="116"/>
      <c r="G22" s="132"/>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309"/>
      <c r="ED22" s="113"/>
      <c r="EE22" s="117"/>
    </row>
    <row r="23" spans="1:135" s="84" customFormat="1" ht="39" customHeight="1" x14ac:dyDescent="0.15">
      <c r="A23" s="251" t="str">
        <f>IF(ISBLANK(D23),"",IF(ISBLANK(参照用シート!$AD$4),"",参照用シート!$AD$4))</f>
        <v/>
      </c>
      <c r="B23" s="252" t="str">
        <f>IF(ISBLANK(D23),"",IF(ISBLANK(参照用シート!$AC$4),"",参照用シート!$AC$4))</f>
        <v/>
      </c>
      <c r="C23" s="253" t="str">
        <f t="shared" si="1"/>
        <v/>
      </c>
      <c r="D23" s="114"/>
      <c r="E23" s="118"/>
      <c r="F23" s="116"/>
      <c r="G23" s="132"/>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309"/>
      <c r="ED23" s="113"/>
      <c r="EE23" s="117"/>
    </row>
    <row r="24" spans="1:135" s="84" customFormat="1" ht="39" customHeight="1" x14ac:dyDescent="0.15">
      <c r="A24" s="251" t="str">
        <f>IF(ISBLANK(D24),"",IF(ISBLANK(参照用シート!$AD$4),"",参照用シート!$AD$4))</f>
        <v/>
      </c>
      <c r="B24" s="252" t="str">
        <f>IF(ISBLANK(D24),"",IF(ISBLANK(参照用シート!$AC$4),"",参照用シート!$AC$4))</f>
        <v/>
      </c>
      <c r="C24" s="253" t="str">
        <f t="shared" si="1"/>
        <v/>
      </c>
      <c r="D24" s="114"/>
      <c r="E24" s="118"/>
      <c r="F24" s="116"/>
      <c r="G24" s="132"/>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309"/>
      <c r="ED24" s="113"/>
      <c r="EE24" s="117"/>
    </row>
    <row r="25" spans="1:135" s="84" customFormat="1" ht="39" customHeight="1" x14ac:dyDescent="0.15">
      <c r="A25" s="251" t="str">
        <f>IF(ISBLANK(D25),"",IF(ISBLANK(参照用シート!$AD$4),"",参照用シート!$AD$4))</f>
        <v/>
      </c>
      <c r="B25" s="252" t="str">
        <f>IF(ISBLANK(D25),"",IF(ISBLANK(参照用シート!$AC$4),"",参照用シート!$AC$4))</f>
        <v/>
      </c>
      <c r="C25" s="253" t="str">
        <f t="shared" si="1"/>
        <v/>
      </c>
      <c r="D25" s="114"/>
      <c r="E25" s="118"/>
      <c r="F25" s="116"/>
      <c r="G25" s="132"/>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309"/>
      <c r="ED25" s="113"/>
      <c r="EE25" s="117"/>
    </row>
    <row r="26" spans="1:135" s="84" customFormat="1" ht="39" customHeight="1" x14ac:dyDescent="0.15">
      <c r="A26" s="251" t="str">
        <f>IF(ISBLANK(D26),"",IF(ISBLANK(参照用シート!$AD$4),"",参照用シート!$AD$4))</f>
        <v/>
      </c>
      <c r="B26" s="252" t="str">
        <f>IF(ISBLANK(D26),"",IF(ISBLANK(参照用シート!$AC$4),"",参照用シート!$AC$4))</f>
        <v/>
      </c>
      <c r="C26" s="253" t="str">
        <f t="shared" si="1"/>
        <v/>
      </c>
      <c r="D26" s="114"/>
      <c r="E26" s="118"/>
      <c r="F26" s="116"/>
      <c r="G26" s="132"/>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309"/>
      <c r="ED26" s="113"/>
      <c r="EE26" s="117"/>
    </row>
    <row r="27" spans="1:135" s="84" customFormat="1" ht="39" customHeight="1" x14ac:dyDescent="0.15">
      <c r="A27" s="251" t="str">
        <f>IF(ISBLANK(D27),"",IF(ISBLANK(参照用シート!$AD$4),"",参照用シート!$AD$4))</f>
        <v/>
      </c>
      <c r="B27" s="252" t="str">
        <f>IF(ISBLANK(D27),"",IF(ISBLANK(参照用シート!$AC$4),"",参照用シート!$AC$4))</f>
        <v/>
      </c>
      <c r="C27" s="253" t="str">
        <f t="shared" si="1"/>
        <v/>
      </c>
      <c r="D27" s="114"/>
      <c r="E27" s="118"/>
      <c r="F27" s="116"/>
      <c r="G27" s="132"/>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309"/>
      <c r="ED27" s="113"/>
      <c r="EE27" s="117"/>
    </row>
    <row r="28" spans="1:135" s="84" customFormat="1" ht="39" customHeight="1" x14ac:dyDescent="0.15">
      <c r="A28" s="251" t="str">
        <f>IF(ISBLANK(D28),"",IF(ISBLANK(参照用シート!$AD$4),"",参照用シート!$AD$4))</f>
        <v/>
      </c>
      <c r="B28" s="252" t="str">
        <f>IF(ISBLANK(D28),"",IF(ISBLANK(参照用シート!$AC$4),"",参照用シート!$AC$4))</f>
        <v/>
      </c>
      <c r="C28" s="253" t="str">
        <f t="shared" si="1"/>
        <v/>
      </c>
      <c r="D28" s="114"/>
      <c r="E28" s="118"/>
      <c r="F28" s="116"/>
      <c r="G28" s="132"/>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309"/>
      <c r="ED28" s="113"/>
      <c r="EE28" s="117"/>
    </row>
    <row r="29" spans="1:135" s="84" customFormat="1" ht="39" customHeight="1" x14ac:dyDescent="0.15">
      <c r="A29" s="251" t="str">
        <f>IF(ISBLANK(D29),"",IF(ISBLANK(参照用シート!$AD$4),"",参照用シート!$AD$4))</f>
        <v/>
      </c>
      <c r="B29" s="252" t="str">
        <f>IF(ISBLANK(D29),"",IF(ISBLANK(参照用シート!$AC$4),"",参照用シート!$AC$4))</f>
        <v/>
      </c>
      <c r="C29" s="253" t="str">
        <f t="shared" si="1"/>
        <v/>
      </c>
      <c r="D29" s="114"/>
      <c r="E29" s="118"/>
      <c r="F29" s="116"/>
      <c r="G29" s="132"/>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309"/>
      <c r="ED29" s="113"/>
      <c r="EE29" s="117"/>
    </row>
    <row r="30" spans="1:135" s="84" customFormat="1" ht="39" customHeight="1" x14ac:dyDescent="0.15">
      <c r="A30" s="251" t="str">
        <f>IF(ISBLANK(D30),"",IF(ISBLANK(参照用シート!$AD$4),"",参照用シート!$AD$4))</f>
        <v/>
      </c>
      <c r="B30" s="252" t="str">
        <f>IF(ISBLANK(D30),"",IF(ISBLANK(参照用シート!$AC$4),"",参照用シート!$AC$4))</f>
        <v/>
      </c>
      <c r="C30" s="253" t="str">
        <f t="shared" si="1"/>
        <v/>
      </c>
      <c r="D30" s="114"/>
      <c r="E30" s="118"/>
      <c r="F30" s="116"/>
      <c r="G30" s="132"/>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c r="DX30" s="113"/>
      <c r="DY30" s="113"/>
      <c r="DZ30" s="113"/>
      <c r="EA30" s="113"/>
      <c r="EB30" s="113"/>
      <c r="EC30" s="309"/>
      <c r="ED30" s="113"/>
      <c r="EE30" s="117"/>
    </row>
    <row r="31" spans="1:135" s="84" customFormat="1" ht="39" customHeight="1" x14ac:dyDescent="0.15">
      <c r="A31" s="251" t="str">
        <f>IF(ISBLANK(D31),"",IF(ISBLANK(参照用シート!$AD$4),"",参照用シート!$AD$4))</f>
        <v/>
      </c>
      <c r="B31" s="252" t="str">
        <f>IF(ISBLANK(D31),"",IF(ISBLANK(参照用シート!$AC$4),"",参照用シート!$AC$4))</f>
        <v/>
      </c>
      <c r="C31" s="253" t="str">
        <f t="shared" si="1"/>
        <v/>
      </c>
      <c r="D31" s="114"/>
      <c r="E31" s="118"/>
      <c r="F31" s="116"/>
      <c r="G31" s="132"/>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c r="DX31" s="113"/>
      <c r="DY31" s="113"/>
      <c r="DZ31" s="113"/>
      <c r="EA31" s="113"/>
      <c r="EB31" s="113"/>
      <c r="EC31" s="309"/>
      <c r="ED31" s="113"/>
      <c r="EE31" s="117"/>
    </row>
    <row r="32" spans="1:135" s="84" customFormat="1" ht="39" customHeight="1" x14ac:dyDescent="0.15">
      <c r="A32" s="251" t="str">
        <f>IF(ISBLANK(D32),"",IF(ISBLANK(参照用シート!$AD$4),"",参照用シート!$AD$4))</f>
        <v/>
      </c>
      <c r="B32" s="252" t="str">
        <f>IF(ISBLANK(D32),"",IF(ISBLANK(参照用シート!$AC$4),"",参照用シート!$AC$4))</f>
        <v/>
      </c>
      <c r="C32" s="253" t="str">
        <f t="shared" si="1"/>
        <v/>
      </c>
      <c r="D32" s="114"/>
      <c r="E32" s="118"/>
      <c r="F32" s="116"/>
      <c r="G32" s="132"/>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c r="DX32" s="113"/>
      <c r="DY32" s="113"/>
      <c r="DZ32" s="113"/>
      <c r="EA32" s="113"/>
      <c r="EB32" s="113"/>
      <c r="EC32" s="309"/>
      <c r="ED32" s="113"/>
      <c r="EE32" s="117"/>
    </row>
    <row r="33" spans="1:135" s="84" customFormat="1" ht="39" customHeight="1" x14ac:dyDescent="0.15">
      <c r="A33" s="251" t="str">
        <f>IF(ISBLANK(D33),"",IF(ISBLANK(参照用シート!$AD$4),"",参照用シート!$AD$4))</f>
        <v/>
      </c>
      <c r="B33" s="252" t="str">
        <f>IF(ISBLANK(D33),"",IF(ISBLANK(参照用シート!$AC$4),"",参照用シート!$AC$4))</f>
        <v/>
      </c>
      <c r="C33" s="253" t="str">
        <f t="shared" si="1"/>
        <v/>
      </c>
      <c r="D33" s="114"/>
      <c r="E33" s="118"/>
      <c r="F33" s="116"/>
      <c r="G33" s="132"/>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c r="DM33" s="113"/>
      <c r="DN33" s="113"/>
      <c r="DO33" s="113"/>
      <c r="DP33" s="113"/>
      <c r="DQ33" s="113"/>
      <c r="DR33" s="113"/>
      <c r="DS33" s="113"/>
      <c r="DT33" s="113"/>
      <c r="DU33" s="113"/>
      <c r="DV33" s="113"/>
      <c r="DW33" s="113"/>
      <c r="DX33" s="113"/>
      <c r="DY33" s="113"/>
      <c r="DZ33" s="113"/>
      <c r="EA33" s="113"/>
      <c r="EB33" s="113"/>
      <c r="EC33" s="309"/>
      <c r="ED33" s="113"/>
      <c r="EE33" s="117"/>
    </row>
    <row r="34" spans="1:135" s="84" customFormat="1" ht="39" customHeight="1" x14ac:dyDescent="0.15">
      <c r="A34" s="251" t="str">
        <f>IF(ISBLANK(D34),"",IF(ISBLANK(参照用シート!$AD$4),"",参照用シート!$AD$4))</f>
        <v/>
      </c>
      <c r="B34" s="252" t="str">
        <f>IF(ISBLANK(D34),"",IF(ISBLANK(参照用シート!$AC$4),"",参照用シート!$AC$4))</f>
        <v/>
      </c>
      <c r="C34" s="253" t="str">
        <f t="shared" si="1"/>
        <v/>
      </c>
      <c r="D34" s="114"/>
      <c r="E34" s="118"/>
      <c r="F34" s="116"/>
      <c r="G34" s="132"/>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c r="EA34" s="113"/>
      <c r="EB34" s="113"/>
      <c r="EC34" s="309"/>
      <c r="ED34" s="113"/>
      <c r="EE34" s="117"/>
    </row>
    <row r="35" spans="1:135" s="84" customFormat="1" ht="39" customHeight="1" x14ac:dyDescent="0.15">
      <c r="A35" s="251" t="str">
        <f>IF(ISBLANK(D35),"",IF(ISBLANK(参照用シート!$AD$4),"",参照用シート!$AD$4))</f>
        <v/>
      </c>
      <c r="B35" s="252" t="str">
        <f>IF(ISBLANK(D35),"",IF(ISBLANK(参照用シート!$AC$4),"",参照用シート!$AC$4))</f>
        <v/>
      </c>
      <c r="C35" s="253" t="str">
        <f t="shared" si="1"/>
        <v/>
      </c>
      <c r="D35" s="114"/>
      <c r="E35" s="118"/>
      <c r="F35" s="116"/>
      <c r="G35" s="132"/>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c r="DX35" s="113"/>
      <c r="DY35" s="113"/>
      <c r="DZ35" s="113"/>
      <c r="EA35" s="113"/>
      <c r="EB35" s="113"/>
      <c r="EC35" s="309"/>
      <c r="ED35" s="113"/>
      <c r="EE35" s="117"/>
    </row>
    <row r="36" spans="1:135" s="84" customFormat="1" ht="39" customHeight="1" x14ac:dyDescent="0.15">
      <c r="A36" s="251" t="str">
        <f>IF(ISBLANK(D36),"",IF(ISBLANK(参照用シート!$AD$4),"",参照用シート!$AD$4))</f>
        <v/>
      </c>
      <c r="B36" s="252" t="str">
        <f>IF(ISBLANK(D36),"",IF(ISBLANK(参照用シート!$AC$4),"",参照用シート!$AC$4))</f>
        <v/>
      </c>
      <c r="C36" s="253" t="str">
        <f t="shared" si="1"/>
        <v/>
      </c>
      <c r="D36" s="114"/>
      <c r="E36" s="118"/>
      <c r="F36" s="116"/>
      <c r="G36" s="132"/>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3"/>
      <c r="DF36" s="113"/>
      <c r="DG36" s="113"/>
      <c r="DH36" s="113"/>
      <c r="DI36" s="113"/>
      <c r="DJ36" s="113"/>
      <c r="DK36" s="113"/>
      <c r="DL36" s="113"/>
      <c r="DM36" s="113"/>
      <c r="DN36" s="113"/>
      <c r="DO36" s="113"/>
      <c r="DP36" s="113"/>
      <c r="DQ36" s="113"/>
      <c r="DR36" s="113"/>
      <c r="DS36" s="113"/>
      <c r="DT36" s="113"/>
      <c r="DU36" s="113"/>
      <c r="DV36" s="113"/>
      <c r="DW36" s="113"/>
      <c r="DX36" s="113"/>
      <c r="DY36" s="113"/>
      <c r="DZ36" s="113"/>
      <c r="EA36" s="113"/>
      <c r="EB36" s="113"/>
      <c r="EC36" s="309"/>
      <c r="ED36" s="113"/>
      <c r="EE36" s="117"/>
    </row>
    <row r="37" spans="1:135" s="84" customFormat="1" ht="39" customHeight="1" x14ac:dyDescent="0.15">
      <c r="A37" s="251" t="str">
        <f>IF(ISBLANK(D37),"",IF(ISBLANK(参照用シート!$AD$4),"",参照用シート!$AD$4))</f>
        <v/>
      </c>
      <c r="B37" s="252" t="str">
        <f>IF(ISBLANK(D37),"",IF(ISBLANK(参照用シート!$AC$4),"",参照用シート!$AC$4))</f>
        <v/>
      </c>
      <c r="C37" s="253" t="str">
        <f t="shared" si="1"/>
        <v/>
      </c>
      <c r="D37" s="114"/>
      <c r="E37" s="118"/>
      <c r="F37" s="116"/>
      <c r="G37" s="132"/>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c r="DX37" s="113"/>
      <c r="DY37" s="113"/>
      <c r="DZ37" s="113"/>
      <c r="EA37" s="113"/>
      <c r="EB37" s="113"/>
      <c r="EC37" s="309"/>
      <c r="ED37" s="113"/>
      <c r="EE37" s="117"/>
    </row>
    <row r="38" spans="1:135" s="84" customFormat="1" ht="39" customHeight="1" x14ac:dyDescent="0.15">
      <c r="A38" s="251" t="str">
        <f>IF(ISBLANK(D38),"",IF(ISBLANK(参照用シート!$AD$4),"",参照用シート!$AD$4))</f>
        <v/>
      </c>
      <c r="B38" s="252" t="str">
        <f>IF(ISBLANK(D38),"",IF(ISBLANK(参照用シート!$AC$4),"",参照用シート!$AC$4))</f>
        <v/>
      </c>
      <c r="C38" s="253" t="str">
        <f t="shared" si="1"/>
        <v/>
      </c>
      <c r="D38" s="114"/>
      <c r="E38" s="118"/>
      <c r="F38" s="116"/>
      <c r="G38" s="132"/>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309"/>
      <c r="ED38" s="113"/>
      <c r="EE38" s="117"/>
    </row>
    <row r="39" spans="1:135" s="84" customFormat="1" ht="39" customHeight="1" x14ac:dyDescent="0.15">
      <c r="A39" s="251" t="str">
        <f>IF(ISBLANK(D39),"",IF(ISBLANK(参照用シート!$AD$4),"",参照用シート!$AD$4))</f>
        <v/>
      </c>
      <c r="B39" s="252" t="str">
        <f>IF(ISBLANK(D39),"",IF(ISBLANK(参照用シート!$AC$4),"",参照用シート!$AC$4))</f>
        <v/>
      </c>
      <c r="C39" s="253" t="str">
        <f t="shared" si="1"/>
        <v/>
      </c>
      <c r="D39" s="114"/>
      <c r="E39" s="118"/>
      <c r="F39" s="116"/>
      <c r="G39" s="132"/>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309"/>
      <c r="ED39" s="113"/>
      <c r="EE39" s="117"/>
    </row>
    <row r="40" spans="1:135" s="84" customFormat="1" ht="39" customHeight="1" x14ac:dyDescent="0.15">
      <c r="A40" s="251" t="str">
        <f>IF(ISBLANK(D40),"",IF(ISBLANK(参照用シート!$AD$4),"",参照用シート!$AD$4))</f>
        <v/>
      </c>
      <c r="B40" s="252" t="str">
        <f>IF(ISBLANK(D40),"",IF(ISBLANK(参照用シート!$AC$4),"",参照用シート!$AC$4))</f>
        <v/>
      </c>
      <c r="C40" s="253" t="str">
        <f t="shared" si="1"/>
        <v/>
      </c>
      <c r="D40" s="114"/>
      <c r="E40" s="118"/>
      <c r="F40" s="116"/>
      <c r="G40" s="132"/>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309"/>
      <c r="ED40" s="113"/>
      <c r="EE40" s="117"/>
    </row>
    <row r="41" spans="1:135" s="84" customFormat="1" ht="39" customHeight="1" x14ac:dyDescent="0.15">
      <c r="A41" s="251" t="str">
        <f>IF(ISBLANK(D41),"",IF(ISBLANK(参照用シート!$AD$4),"",参照用シート!$AD$4))</f>
        <v/>
      </c>
      <c r="B41" s="252" t="str">
        <f>IF(ISBLANK(D41),"",IF(ISBLANK(参照用シート!$AC$4),"",参照用シート!$AC$4))</f>
        <v/>
      </c>
      <c r="C41" s="253" t="str">
        <f t="shared" si="1"/>
        <v/>
      </c>
      <c r="D41" s="114"/>
      <c r="E41" s="118"/>
      <c r="F41" s="116"/>
      <c r="G41" s="132"/>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c r="DR41" s="113"/>
      <c r="DS41" s="113"/>
      <c r="DT41" s="113"/>
      <c r="DU41" s="113"/>
      <c r="DV41" s="113"/>
      <c r="DW41" s="113"/>
      <c r="DX41" s="113"/>
      <c r="DY41" s="113"/>
      <c r="DZ41" s="113"/>
      <c r="EA41" s="113"/>
      <c r="EB41" s="113"/>
      <c r="EC41" s="309"/>
      <c r="ED41" s="113"/>
      <c r="EE41" s="117"/>
    </row>
    <row r="42" spans="1:135" s="84" customFormat="1" ht="39" customHeight="1" x14ac:dyDescent="0.15">
      <c r="A42" s="251" t="str">
        <f>IF(ISBLANK(D42),"",IF(ISBLANK(参照用シート!$AD$4),"",参照用シート!$AD$4))</f>
        <v/>
      </c>
      <c r="B42" s="252" t="str">
        <f>IF(ISBLANK(D42),"",IF(ISBLANK(参照用シート!$AC$4),"",参照用シート!$AC$4))</f>
        <v/>
      </c>
      <c r="C42" s="253" t="str">
        <f t="shared" si="1"/>
        <v/>
      </c>
      <c r="D42" s="114"/>
      <c r="E42" s="118"/>
      <c r="F42" s="116"/>
      <c r="G42" s="132"/>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3"/>
      <c r="DS42" s="113"/>
      <c r="DT42" s="113"/>
      <c r="DU42" s="113"/>
      <c r="DV42" s="113"/>
      <c r="DW42" s="113"/>
      <c r="DX42" s="113"/>
      <c r="DY42" s="113"/>
      <c r="DZ42" s="113"/>
      <c r="EA42" s="113"/>
      <c r="EB42" s="113"/>
      <c r="EC42" s="309"/>
      <c r="ED42" s="113"/>
      <c r="EE42" s="117"/>
    </row>
    <row r="43" spans="1:135" s="84" customFormat="1" ht="39" customHeight="1" x14ac:dyDescent="0.15">
      <c r="A43" s="251" t="str">
        <f>IF(ISBLANK(D43),"",IF(ISBLANK(参照用シート!$AD$4),"",参照用シート!$AD$4))</f>
        <v/>
      </c>
      <c r="B43" s="252" t="str">
        <f>IF(ISBLANK(D43),"",IF(ISBLANK(参照用シート!$AC$4),"",参照用シート!$AC$4))</f>
        <v/>
      </c>
      <c r="C43" s="253" t="str">
        <f t="shared" si="1"/>
        <v/>
      </c>
      <c r="D43" s="114"/>
      <c r="E43" s="118"/>
      <c r="F43" s="116"/>
      <c r="G43" s="132"/>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c r="CB43" s="113"/>
      <c r="CC43" s="113"/>
      <c r="CD43" s="113"/>
      <c r="CE43" s="113"/>
      <c r="CF43" s="113"/>
      <c r="CG43" s="113"/>
      <c r="CH43" s="113"/>
      <c r="CI43" s="113"/>
      <c r="CJ43" s="113"/>
      <c r="CK43" s="113"/>
      <c r="CL43" s="113"/>
      <c r="CM43" s="113"/>
      <c r="CN43" s="113"/>
      <c r="CO43" s="113"/>
      <c r="CP43" s="113"/>
      <c r="CQ43" s="113"/>
      <c r="CR43" s="113"/>
      <c r="CS43" s="113"/>
      <c r="CT43" s="113"/>
      <c r="CU43" s="113"/>
      <c r="CV43" s="113"/>
      <c r="CW43" s="113"/>
      <c r="CX43" s="113"/>
      <c r="CY43" s="113"/>
      <c r="CZ43" s="113"/>
      <c r="DA43" s="113"/>
      <c r="DB43" s="113"/>
      <c r="DC43" s="113"/>
      <c r="DD43" s="113"/>
      <c r="DE43" s="113"/>
      <c r="DF43" s="113"/>
      <c r="DG43" s="113"/>
      <c r="DH43" s="113"/>
      <c r="DI43" s="113"/>
      <c r="DJ43" s="113"/>
      <c r="DK43" s="113"/>
      <c r="DL43" s="113"/>
      <c r="DM43" s="113"/>
      <c r="DN43" s="113"/>
      <c r="DO43" s="113"/>
      <c r="DP43" s="113"/>
      <c r="DQ43" s="113"/>
      <c r="DR43" s="113"/>
      <c r="DS43" s="113"/>
      <c r="DT43" s="113"/>
      <c r="DU43" s="113"/>
      <c r="DV43" s="113"/>
      <c r="DW43" s="113"/>
      <c r="DX43" s="113"/>
      <c r="DY43" s="113"/>
      <c r="DZ43" s="113"/>
      <c r="EA43" s="113"/>
      <c r="EB43" s="113"/>
      <c r="EC43" s="309"/>
      <c r="ED43" s="113"/>
      <c r="EE43" s="117"/>
    </row>
    <row r="44" spans="1:135" s="84" customFormat="1" ht="39" customHeight="1" x14ac:dyDescent="0.15">
      <c r="A44" s="251" t="str">
        <f>IF(ISBLANK(D44),"",IF(ISBLANK(参照用シート!$AD$4),"",参照用シート!$AD$4))</f>
        <v/>
      </c>
      <c r="B44" s="252" t="str">
        <f>IF(ISBLANK(D44),"",IF(ISBLANK(参照用シート!$AC$4),"",参照用シート!$AC$4))</f>
        <v/>
      </c>
      <c r="C44" s="253" t="str">
        <f t="shared" si="1"/>
        <v/>
      </c>
      <c r="D44" s="114"/>
      <c r="E44" s="118"/>
      <c r="F44" s="116"/>
      <c r="G44" s="132"/>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13"/>
      <c r="CR44" s="113"/>
      <c r="CS44" s="113"/>
      <c r="CT44" s="113"/>
      <c r="CU44" s="113"/>
      <c r="CV44" s="113"/>
      <c r="CW44" s="113"/>
      <c r="CX44" s="113"/>
      <c r="CY44" s="113"/>
      <c r="CZ44" s="113"/>
      <c r="DA44" s="113"/>
      <c r="DB44" s="113"/>
      <c r="DC44" s="113"/>
      <c r="DD44" s="113"/>
      <c r="DE44" s="113"/>
      <c r="DF44" s="113"/>
      <c r="DG44" s="113"/>
      <c r="DH44" s="113"/>
      <c r="DI44" s="113"/>
      <c r="DJ44" s="113"/>
      <c r="DK44" s="113"/>
      <c r="DL44" s="113"/>
      <c r="DM44" s="113"/>
      <c r="DN44" s="113"/>
      <c r="DO44" s="113"/>
      <c r="DP44" s="113"/>
      <c r="DQ44" s="113"/>
      <c r="DR44" s="113"/>
      <c r="DS44" s="113"/>
      <c r="DT44" s="113"/>
      <c r="DU44" s="113"/>
      <c r="DV44" s="113"/>
      <c r="DW44" s="113"/>
      <c r="DX44" s="113"/>
      <c r="DY44" s="113"/>
      <c r="DZ44" s="113"/>
      <c r="EA44" s="113"/>
      <c r="EB44" s="113"/>
      <c r="EC44" s="309"/>
      <c r="ED44" s="113"/>
      <c r="EE44" s="117"/>
    </row>
    <row r="45" spans="1:135" s="84" customFormat="1" ht="39" customHeight="1" x14ac:dyDescent="0.15">
      <c r="A45" s="251" t="str">
        <f>IF(ISBLANK(D45),"",IF(ISBLANK(参照用シート!$AD$4),"",参照用シート!$AD$4))</f>
        <v/>
      </c>
      <c r="B45" s="252" t="str">
        <f>IF(ISBLANK(D45),"",IF(ISBLANK(参照用シート!$AC$4),"",参照用シート!$AC$4))</f>
        <v/>
      </c>
      <c r="C45" s="253" t="str">
        <f t="shared" si="1"/>
        <v/>
      </c>
      <c r="D45" s="114"/>
      <c r="E45" s="118"/>
      <c r="F45" s="116"/>
      <c r="G45" s="132"/>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c r="CZ45" s="113"/>
      <c r="DA45" s="113"/>
      <c r="DB45" s="113"/>
      <c r="DC45" s="113"/>
      <c r="DD45" s="113"/>
      <c r="DE45" s="113"/>
      <c r="DF45" s="113"/>
      <c r="DG45" s="113"/>
      <c r="DH45" s="113"/>
      <c r="DI45" s="113"/>
      <c r="DJ45" s="113"/>
      <c r="DK45" s="113"/>
      <c r="DL45" s="113"/>
      <c r="DM45" s="113"/>
      <c r="DN45" s="113"/>
      <c r="DO45" s="113"/>
      <c r="DP45" s="113"/>
      <c r="DQ45" s="113"/>
      <c r="DR45" s="113"/>
      <c r="DS45" s="113"/>
      <c r="DT45" s="113"/>
      <c r="DU45" s="113"/>
      <c r="DV45" s="113"/>
      <c r="DW45" s="113"/>
      <c r="DX45" s="113"/>
      <c r="DY45" s="113"/>
      <c r="DZ45" s="113"/>
      <c r="EA45" s="113"/>
      <c r="EB45" s="113"/>
      <c r="EC45" s="309"/>
      <c r="ED45" s="113"/>
      <c r="EE45" s="117"/>
    </row>
    <row r="46" spans="1:135" s="84" customFormat="1" ht="39" customHeight="1" x14ac:dyDescent="0.15">
      <c r="A46" s="251" t="str">
        <f>IF(ISBLANK(D46),"",IF(ISBLANK(参照用シート!$AD$4),"",参照用シート!$AD$4))</f>
        <v/>
      </c>
      <c r="B46" s="252" t="str">
        <f>IF(ISBLANK(D46),"",IF(ISBLANK(参照用シート!$AC$4),"",参照用シート!$AC$4))</f>
        <v/>
      </c>
      <c r="C46" s="253" t="str">
        <f t="shared" si="1"/>
        <v/>
      </c>
      <c r="D46" s="114"/>
      <c r="E46" s="118"/>
      <c r="F46" s="116"/>
      <c r="G46" s="132"/>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113"/>
      <c r="CX46" s="113"/>
      <c r="CY46" s="113"/>
      <c r="CZ46" s="113"/>
      <c r="DA46" s="113"/>
      <c r="DB46" s="113"/>
      <c r="DC46" s="113"/>
      <c r="DD46" s="113"/>
      <c r="DE46" s="113"/>
      <c r="DF46" s="113"/>
      <c r="DG46" s="113"/>
      <c r="DH46" s="113"/>
      <c r="DI46" s="113"/>
      <c r="DJ46" s="113"/>
      <c r="DK46" s="113"/>
      <c r="DL46" s="113"/>
      <c r="DM46" s="113"/>
      <c r="DN46" s="113"/>
      <c r="DO46" s="113"/>
      <c r="DP46" s="113"/>
      <c r="DQ46" s="113"/>
      <c r="DR46" s="113"/>
      <c r="DS46" s="113"/>
      <c r="DT46" s="113"/>
      <c r="DU46" s="113"/>
      <c r="DV46" s="113"/>
      <c r="DW46" s="113"/>
      <c r="DX46" s="113"/>
      <c r="DY46" s="113"/>
      <c r="DZ46" s="113"/>
      <c r="EA46" s="113"/>
      <c r="EB46" s="113"/>
      <c r="EC46" s="309"/>
      <c r="ED46" s="113"/>
      <c r="EE46" s="117"/>
    </row>
    <row r="47" spans="1:135" s="84" customFormat="1" ht="39" customHeight="1" x14ac:dyDescent="0.15">
      <c r="A47" s="251" t="str">
        <f>IF(ISBLANK(D47),"",IF(ISBLANK(参照用シート!$AD$4),"",参照用シート!$AD$4))</f>
        <v/>
      </c>
      <c r="B47" s="252" t="str">
        <f>IF(ISBLANK(D47),"",IF(ISBLANK(参照用シート!$AC$4),"",参照用シート!$AC$4))</f>
        <v/>
      </c>
      <c r="C47" s="253" t="str">
        <f t="shared" si="1"/>
        <v/>
      </c>
      <c r="D47" s="114"/>
      <c r="E47" s="118"/>
      <c r="F47" s="116"/>
      <c r="G47" s="132"/>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c r="CZ47" s="113"/>
      <c r="DA47" s="113"/>
      <c r="DB47" s="113"/>
      <c r="DC47" s="113"/>
      <c r="DD47" s="113"/>
      <c r="DE47" s="113"/>
      <c r="DF47" s="113"/>
      <c r="DG47" s="113"/>
      <c r="DH47" s="113"/>
      <c r="DI47" s="113"/>
      <c r="DJ47" s="113"/>
      <c r="DK47" s="113"/>
      <c r="DL47" s="113"/>
      <c r="DM47" s="113"/>
      <c r="DN47" s="113"/>
      <c r="DO47" s="113"/>
      <c r="DP47" s="113"/>
      <c r="DQ47" s="113"/>
      <c r="DR47" s="113"/>
      <c r="DS47" s="113"/>
      <c r="DT47" s="113"/>
      <c r="DU47" s="113"/>
      <c r="DV47" s="113"/>
      <c r="DW47" s="113"/>
      <c r="DX47" s="113"/>
      <c r="DY47" s="113"/>
      <c r="DZ47" s="113"/>
      <c r="EA47" s="113"/>
      <c r="EB47" s="113"/>
      <c r="EC47" s="309"/>
      <c r="ED47" s="113"/>
      <c r="EE47" s="117"/>
    </row>
    <row r="48" spans="1:135" s="84" customFormat="1" ht="39" customHeight="1" x14ac:dyDescent="0.15">
      <c r="A48" s="251" t="str">
        <f>IF(ISBLANK(D48),"",IF(ISBLANK(参照用シート!$AD$4),"",参照用シート!$AD$4))</f>
        <v/>
      </c>
      <c r="B48" s="252" t="str">
        <f>IF(ISBLANK(D48),"",IF(ISBLANK(参照用シート!$AC$4),"",参照用シート!$AC$4))</f>
        <v/>
      </c>
      <c r="C48" s="253" t="str">
        <f t="shared" si="1"/>
        <v/>
      </c>
      <c r="D48" s="114"/>
      <c r="E48" s="118"/>
      <c r="F48" s="116"/>
      <c r="G48" s="132"/>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113"/>
      <c r="CI48" s="113"/>
      <c r="CJ48" s="113"/>
      <c r="CK48" s="113"/>
      <c r="CL48" s="113"/>
      <c r="CM48" s="113"/>
      <c r="CN48" s="113"/>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113"/>
      <c r="DK48" s="113"/>
      <c r="DL48" s="113"/>
      <c r="DM48" s="113"/>
      <c r="DN48" s="113"/>
      <c r="DO48" s="113"/>
      <c r="DP48" s="113"/>
      <c r="DQ48" s="113"/>
      <c r="DR48" s="113"/>
      <c r="DS48" s="113"/>
      <c r="DT48" s="113"/>
      <c r="DU48" s="113"/>
      <c r="DV48" s="113"/>
      <c r="DW48" s="113"/>
      <c r="DX48" s="113"/>
      <c r="DY48" s="113"/>
      <c r="DZ48" s="113"/>
      <c r="EA48" s="113"/>
      <c r="EB48" s="113"/>
      <c r="EC48" s="309"/>
      <c r="ED48" s="113"/>
      <c r="EE48" s="117"/>
    </row>
    <row r="49" spans="1:135" s="84" customFormat="1" ht="39" customHeight="1" x14ac:dyDescent="0.15">
      <c r="A49" s="251" t="str">
        <f>IF(ISBLANK(D49),"",IF(ISBLANK(参照用シート!$AD$4),"",参照用シート!$AD$4))</f>
        <v/>
      </c>
      <c r="B49" s="252" t="str">
        <f>IF(ISBLANK(D49),"",IF(ISBLANK(参照用シート!$AC$4),"",参照用シート!$AC$4))</f>
        <v/>
      </c>
      <c r="C49" s="253" t="str">
        <f t="shared" si="1"/>
        <v/>
      </c>
      <c r="D49" s="114"/>
      <c r="E49" s="118"/>
      <c r="F49" s="116"/>
      <c r="G49" s="132"/>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113"/>
      <c r="DK49" s="113"/>
      <c r="DL49" s="113"/>
      <c r="DM49" s="113"/>
      <c r="DN49" s="113"/>
      <c r="DO49" s="113"/>
      <c r="DP49" s="113"/>
      <c r="DQ49" s="113"/>
      <c r="DR49" s="113"/>
      <c r="DS49" s="113"/>
      <c r="DT49" s="113"/>
      <c r="DU49" s="113"/>
      <c r="DV49" s="113"/>
      <c r="DW49" s="113"/>
      <c r="DX49" s="113"/>
      <c r="DY49" s="113"/>
      <c r="DZ49" s="113"/>
      <c r="EA49" s="113"/>
      <c r="EB49" s="113"/>
      <c r="EC49" s="309"/>
      <c r="ED49" s="113"/>
      <c r="EE49" s="117"/>
    </row>
    <row r="50" spans="1:135" s="84" customFormat="1" ht="39" customHeight="1" x14ac:dyDescent="0.15">
      <c r="A50" s="251" t="str">
        <f>IF(ISBLANK(D50),"",IF(ISBLANK(参照用シート!$AD$4),"",参照用シート!$AD$4))</f>
        <v/>
      </c>
      <c r="B50" s="252" t="str">
        <f>IF(ISBLANK(D50),"",IF(ISBLANK(参照用シート!$AC$4),"",参照用シート!$AC$4))</f>
        <v/>
      </c>
      <c r="C50" s="253" t="str">
        <f t="shared" si="1"/>
        <v/>
      </c>
      <c r="D50" s="114"/>
      <c r="E50" s="118"/>
      <c r="F50" s="116"/>
      <c r="G50" s="132"/>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3"/>
      <c r="DJ50" s="113"/>
      <c r="DK50" s="113"/>
      <c r="DL50" s="113"/>
      <c r="DM50" s="113"/>
      <c r="DN50" s="113"/>
      <c r="DO50" s="113"/>
      <c r="DP50" s="113"/>
      <c r="DQ50" s="113"/>
      <c r="DR50" s="113"/>
      <c r="DS50" s="113"/>
      <c r="DT50" s="113"/>
      <c r="DU50" s="113"/>
      <c r="DV50" s="113"/>
      <c r="DW50" s="113"/>
      <c r="DX50" s="113"/>
      <c r="DY50" s="113"/>
      <c r="DZ50" s="113"/>
      <c r="EA50" s="113"/>
      <c r="EB50" s="113"/>
      <c r="EC50" s="309"/>
      <c r="ED50" s="113"/>
      <c r="EE50" s="117"/>
    </row>
    <row r="51" spans="1:135" s="84" customFormat="1" ht="39" customHeight="1" x14ac:dyDescent="0.15">
      <c r="A51" s="251" t="str">
        <f>IF(ISBLANK(D51),"",IF(ISBLANK(参照用シート!$AD$4),"",参照用シート!$AD$4))</f>
        <v/>
      </c>
      <c r="B51" s="252" t="str">
        <f>IF(ISBLANK(D51),"",IF(ISBLANK(参照用シート!$AC$4),"",参照用シート!$AC$4))</f>
        <v/>
      </c>
      <c r="C51" s="253" t="str">
        <f t="shared" si="1"/>
        <v/>
      </c>
      <c r="D51" s="114"/>
      <c r="E51" s="118"/>
      <c r="F51" s="116"/>
      <c r="G51" s="132"/>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c r="DO51" s="113"/>
      <c r="DP51" s="113"/>
      <c r="DQ51" s="113"/>
      <c r="DR51" s="113"/>
      <c r="DS51" s="113"/>
      <c r="DT51" s="113"/>
      <c r="DU51" s="113"/>
      <c r="DV51" s="113"/>
      <c r="DW51" s="113"/>
      <c r="DX51" s="113"/>
      <c r="DY51" s="113"/>
      <c r="DZ51" s="113"/>
      <c r="EA51" s="113"/>
      <c r="EB51" s="113"/>
      <c r="EC51" s="309"/>
      <c r="ED51" s="113"/>
      <c r="EE51" s="117"/>
    </row>
    <row r="52" spans="1:135" s="84" customFormat="1" ht="39" customHeight="1" x14ac:dyDescent="0.15">
      <c r="A52" s="251" t="str">
        <f>IF(ISBLANK(D52),"",IF(ISBLANK(参照用シート!$AD$4),"",参照用シート!$AD$4))</f>
        <v/>
      </c>
      <c r="B52" s="252" t="str">
        <f>IF(ISBLANK(D52),"",IF(ISBLANK(参照用シート!$AC$4),"",参照用シート!$AC$4))</f>
        <v/>
      </c>
      <c r="C52" s="253" t="str">
        <f t="shared" si="1"/>
        <v/>
      </c>
      <c r="D52" s="114"/>
      <c r="E52" s="118"/>
      <c r="F52" s="116"/>
      <c r="G52" s="132"/>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3"/>
      <c r="DV52" s="113"/>
      <c r="DW52" s="113"/>
      <c r="DX52" s="113"/>
      <c r="DY52" s="113"/>
      <c r="DZ52" s="113"/>
      <c r="EA52" s="113"/>
      <c r="EB52" s="113"/>
      <c r="EC52" s="309"/>
      <c r="ED52" s="113"/>
      <c r="EE52" s="117"/>
    </row>
    <row r="53" spans="1:135" s="84" customFormat="1" ht="39" customHeight="1" x14ac:dyDescent="0.15">
      <c r="A53" s="251" t="str">
        <f>IF(ISBLANK(D53),"",IF(ISBLANK(参照用シート!$AD$4),"",参照用シート!$AD$4))</f>
        <v/>
      </c>
      <c r="B53" s="252" t="str">
        <f>IF(ISBLANK(D53),"",IF(ISBLANK(参照用シート!$AC$4),"",参照用シート!$AC$4))</f>
        <v/>
      </c>
      <c r="C53" s="253" t="str">
        <f t="shared" si="1"/>
        <v/>
      </c>
      <c r="D53" s="114"/>
      <c r="E53" s="118"/>
      <c r="F53" s="116"/>
      <c r="G53" s="132"/>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c r="BT53" s="113"/>
      <c r="BU53" s="113"/>
      <c r="BV53" s="113"/>
      <c r="BW53" s="113"/>
      <c r="BX53" s="113"/>
      <c r="BY53" s="113"/>
      <c r="BZ53" s="113"/>
      <c r="CA53" s="113"/>
      <c r="CB53" s="113"/>
      <c r="CC53" s="113"/>
      <c r="CD53" s="113"/>
      <c r="CE53" s="113"/>
      <c r="CF53" s="113"/>
      <c r="CG53" s="113"/>
      <c r="CH53" s="113"/>
      <c r="CI53" s="113"/>
      <c r="CJ53" s="113"/>
      <c r="CK53" s="113"/>
      <c r="CL53" s="113"/>
      <c r="CM53" s="113"/>
      <c r="CN53" s="113"/>
      <c r="CO53" s="113"/>
      <c r="CP53" s="113"/>
      <c r="CQ53" s="113"/>
      <c r="CR53" s="113"/>
      <c r="CS53" s="113"/>
      <c r="CT53" s="113"/>
      <c r="CU53" s="113"/>
      <c r="CV53" s="113"/>
      <c r="CW53" s="113"/>
      <c r="CX53" s="113"/>
      <c r="CY53" s="113"/>
      <c r="CZ53" s="113"/>
      <c r="DA53" s="113"/>
      <c r="DB53" s="113"/>
      <c r="DC53" s="113"/>
      <c r="DD53" s="113"/>
      <c r="DE53" s="113"/>
      <c r="DF53" s="113"/>
      <c r="DG53" s="113"/>
      <c r="DH53" s="113"/>
      <c r="DI53" s="113"/>
      <c r="DJ53" s="113"/>
      <c r="DK53" s="113"/>
      <c r="DL53" s="113"/>
      <c r="DM53" s="113"/>
      <c r="DN53" s="113"/>
      <c r="DO53" s="113"/>
      <c r="DP53" s="113"/>
      <c r="DQ53" s="113"/>
      <c r="DR53" s="113"/>
      <c r="DS53" s="113"/>
      <c r="DT53" s="113"/>
      <c r="DU53" s="113"/>
      <c r="DV53" s="113"/>
      <c r="DW53" s="113"/>
      <c r="DX53" s="113"/>
      <c r="DY53" s="113"/>
      <c r="DZ53" s="113"/>
      <c r="EA53" s="113"/>
      <c r="EB53" s="113"/>
      <c r="EC53" s="309"/>
      <c r="ED53" s="113"/>
      <c r="EE53" s="117"/>
    </row>
    <row r="54" spans="1:135" s="84" customFormat="1" ht="39" customHeight="1" x14ac:dyDescent="0.15">
      <c r="A54" s="251" t="str">
        <f>IF(ISBLANK(D54),"",IF(ISBLANK(参照用シート!$AD$4),"",参照用シート!$AD$4))</f>
        <v/>
      </c>
      <c r="B54" s="252" t="str">
        <f>IF(ISBLANK(D54),"",IF(ISBLANK(参照用シート!$AC$4),"",参照用シート!$AC$4))</f>
        <v/>
      </c>
      <c r="C54" s="253" t="str">
        <f t="shared" si="1"/>
        <v/>
      </c>
      <c r="D54" s="114"/>
      <c r="E54" s="118"/>
      <c r="F54" s="116"/>
      <c r="G54" s="132"/>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c r="BT54" s="113"/>
      <c r="BU54" s="113"/>
      <c r="BV54" s="113"/>
      <c r="BW54" s="113"/>
      <c r="BX54" s="113"/>
      <c r="BY54" s="113"/>
      <c r="BZ54" s="113"/>
      <c r="CA54" s="113"/>
      <c r="CB54" s="113"/>
      <c r="CC54" s="113"/>
      <c r="CD54" s="113"/>
      <c r="CE54" s="113"/>
      <c r="CF54" s="113"/>
      <c r="CG54" s="113"/>
      <c r="CH54" s="113"/>
      <c r="CI54" s="113"/>
      <c r="CJ54" s="113"/>
      <c r="CK54" s="113"/>
      <c r="CL54" s="113"/>
      <c r="CM54" s="113"/>
      <c r="CN54" s="113"/>
      <c r="CO54" s="113"/>
      <c r="CP54" s="113"/>
      <c r="CQ54" s="113"/>
      <c r="CR54" s="113"/>
      <c r="CS54" s="113"/>
      <c r="CT54" s="113"/>
      <c r="CU54" s="113"/>
      <c r="CV54" s="113"/>
      <c r="CW54" s="113"/>
      <c r="CX54" s="113"/>
      <c r="CY54" s="113"/>
      <c r="CZ54" s="113"/>
      <c r="DA54" s="113"/>
      <c r="DB54" s="113"/>
      <c r="DC54" s="113"/>
      <c r="DD54" s="113"/>
      <c r="DE54" s="113"/>
      <c r="DF54" s="113"/>
      <c r="DG54" s="113"/>
      <c r="DH54" s="113"/>
      <c r="DI54" s="113"/>
      <c r="DJ54" s="113"/>
      <c r="DK54" s="113"/>
      <c r="DL54" s="113"/>
      <c r="DM54" s="113"/>
      <c r="DN54" s="113"/>
      <c r="DO54" s="113"/>
      <c r="DP54" s="113"/>
      <c r="DQ54" s="113"/>
      <c r="DR54" s="113"/>
      <c r="DS54" s="113"/>
      <c r="DT54" s="113"/>
      <c r="DU54" s="113"/>
      <c r="DV54" s="113"/>
      <c r="DW54" s="113"/>
      <c r="DX54" s="113"/>
      <c r="DY54" s="113"/>
      <c r="DZ54" s="113"/>
      <c r="EA54" s="113"/>
      <c r="EB54" s="113"/>
      <c r="EC54" s="309"/>
      <c r="ED54" s="113"/>
      <c r="EE54" s="117"/>
    </row>
    <row r="55" spans="1:135" s="84" customFormat="1" ht="39" customHeight="1" x14ac:dyDescent="0.15">
      <c r="A55" s="251" t="str">
        <f>IF(ISBLANK(D55),"",IF(ISBLANK(参照用シート!$AD$4),"",参照用シート!$AD$4))</f>
        <v/>
      </c>
      <c r="B55" s="252" t="str">
        <f>IF(ISBLANK(D55),"",IF(ISBLANK(参照用シート!$AC$4),"",参照用シート!$AC$4))</f>
        <v/>
      </c>
      <c r="C55" s="253" t="str">
        <f t="shared" si="1"/>
        <v/>
      </c>
      <c r="D55" s="114"/>
      <c r="E55" s="118"/>
      <c r="F55" s="116"/>
      <c r="G55" s="132"/>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c r="BT55" s="113"/>
      <c r="BU55" s="113"/>
      <c r="BV55" s="113"/>
      <c r="BW55" s="113"/>
      <c r="BX55" s="113"/>
      <c r="BY55" s="113"/>
      <c r="BZ55" s="113"/>
      <c r="CA55" s="113"/>
      <c r="CB55" s="113"/>
      <c r="CC55" s="113"/>
      <c r="CD55" s="113"/>
      <c r="CE55" s="113"/>
      <c r="CF55" s="113"/>
      <c r="CG55" s="113"/>
      <c r="CH55" s="113"/>
      <c r="CI55" s="113"/>
      <c r="CJ55" s="113"/>
      <c r="CK55" s="113"/>
      <c r="CL55" s="113"/>
      <c r="CM55" s="113"/>
      <c r="CN55" s="113"/>
      <c r="CO55" s="113"/>
      <c r="CP55" s="113"/>
      <c r="CQ55" s="113"/>
      <c r="CR55" s="113"/>
      <c r="CS55" s="113"/>
      <c r="CT55" s="113"/>
      <c r="CU55" s="113"/>
      <c r="CV55" s="113"/>
      <c r="CW55" s="113"/>
      <c r="CX55" s="113"/>
      <c r="CY55" s="113"/>
      <c r="CZ55" s="113"/>
      <c r="DA55" s="113"/>
      <c r="DB55" s="113"/>
      <c r="DC55" s="113"/>
      <c r="DD55" s="113"/>
      <c r="DE55" s="113"/>
      <c r="DF55" s="113"/>
      <c r="DG55" s="113"/>
      <c r="DH55" s="113"/>
      <c r="DI55" s="113"/>
      <c r="DJ55" s="113"/>
      <c r="DK55" s="113"/>
      <c r="DL55" s="113"/>
      <c r="DM55" s="113"/>
      <c r="DN55" s="113"/>
      <c r="DO55" s="113"/>
      <c r="DP55" s="113"/>
      <c r="DQ55" s="113"/>
      <c r="DR55" s="113"/>
      <c r="DS55" s="113"/>
      <c r="DT55" s="113"/>
      <c r="DU55" s="113"/>
      <c r="DV55" s="113"/>
      <c r="DW55" s="113"/>
      <c r="DX55" s="113"/>
      <c r="DY55" s="113"/>
      <c r="DZ55" s="113"/>
      <c r="EA55" s="113"/>
      <c r="EB55" s="113"/>
      <c r="EC55" s="309"/>
      <c r="ED55" s="113"/>
      <c r="EE55" s="117"/>
    </row>
    <row r="56" spans="1:135" s="84" customFormat="1" ht="39" customHeight="1" x14ac:dyDescent="0.15">
      <c r="A56" s="251" t="str">
        <f>IF(ISBLANK(D56),"",IF(ISBLANK(参照用シート!$AD$4),"",参照用シート!$AD$4))</f>
        <v/>
      </c>
      <c r="B56" s="252" t="str">
        <f>IF(ISBLANK(D56),"",IF(ISBLANK(参照用シート!$AC$4),"",参照用シート!$AC$4))</f>
        <v/>
      </c>
      <c r="C56" s="253" t="str">
        <f t="shared" si="1"/>
        <v/>
      </c>
      <c r="D56" s="114"/>
      <c r="E56" s="118"/>
      <c r="F56" s="116"/>
      <c r="G56" s="132"/>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c r="BT56" s="113"/>
      <c r="BU56" s="113"/>
      <c r="BV56" s="113"/>
      <c r="BW56" s="113"/>
      <c r="BX56" s="113"/>
      <c r="BY56" s="113"/>
      <c r="BZ56" s="113"/>
      <c r="CA56" s="113"/>
      <c r="CB56" s="113"/>
      <c r="CC56" s="113"/>
      <c r="CD56" s="113"/>
      <c r="CE56" s="113"/>
      <c r="CF56" s="113"/>
      <c r="CG56" s="113"/>
      <c r="CH56" s="113"/>
      <c r="CI56" s="113"/>
      <c r="CJ56" s="113"/>
      <c r="CK56" s="113"/>
      <c r="CL56" s="113"/>
      <c r="CM56" s="113"/>
      <c r="CN56" s="113"/>
      <c r="CO56" s="113"/>
      <c r="CP56" s="113"/>
      <c r="CQ56" s="113"/>
      <c r="CR56" s="113"/>
      <c r="CS56" s="113"/>
      <c r="CT56" s="113"/>
      <c r="CU56" s="113"/>
      <c r="CV56" s="113"/>
      <c r="CW56" s="113"/>
      <c r="CX56" s="113"/>
      <c r="CY56" s="113"/>
      <c r="CZ56" s="113"/>
      <c r="DA56" s="113"/>
      <c r="DB56" s="113"/>
      <c r="DC56" s="113"/>
      <c r="DD56" s="113"/>
      <c r="DE56" s="113"/>
      <c r="DF56" s="113"/>
      <c r="DG56" s="113"/>
      <c r="DH56" s="113"/>
      <c r="DI56" s="113"/>
      <c r="DJ56" s="113"/>
      <c r="DK56" s="113"/>
      <c r="DL56" s="113"/>
      <c r="DM56" s="113"/>
      <c r="DN56" s="113"/>
      <c r="DO56" s="113"/>
      <c r="DP56" s="113"/>
      <c r="DQ56" s="113"/>
      <c r="DR56" s="113"/>
      <c r="DS56" s="113"/>
      <c r="DT56" s="113"/>
      <c r="DU56" s="113"/>
      <c r="DV56" s="113"/>
      <c r="DW56" s="113"/>
      <c r="DX56" s="113"/>
      <c r="DY56" s="113"/>
      <c r="DZ56" s="113"/>
      <c r="EA56" s="113"/>
      <c r="EB56" s="113"/>
      <c r="EC56" s="309"/>
      <c r="ED56" s="113"/>
      <c r="EE56" s="117"/>
    </row>
    <row r="57" spans="1:135" s="84" customFormat="1" ht="39" customHeight="1" x14ac:dyDescent="0.15">
      <c r="A57" s="251" t="str">
        <f>IF(ISBLANK(D57),"",IF(ISBLANK(参照用シート!$AD$4),"",参照用シート!$AD$4))</f>
        <v/>
      </c>
      <c r="B57" s="252" t="str">
        <f>IF(ISBLANK(D57),"",IF(ISBLANK(参照用シート!$AC$4),"",参照用シート!$AC$4))</f>
        <v/>
      </c>
      <c r="C57" s="253" t="str">
        <f t="shared" si="1"/>
        <v/>
      </c>
      <c r="D57" s="114"/>
      <c r="E57" s="118"/>
      <c r="F57" s="116"/>
      <c r="G57" s="132"/>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3"/>
      <c r="CL57" s="113"/>
      <c r="CM57" s="113"/>
      <c r="CN57" s="113"/>
      <c r="CO57" s="113"/>
      <c r="CP57" s="113"/>
      <c r="CQ57" s="113"/>
      <c r="CR57" s="113"/>
      <c r="CS57" s="113"/>
      <c r="CT57" s="113"/>
      <c r="CU57" s="113"/>
      <c r="CV57" s="113"/>
      <c r="CW57" s="113"/>
      <c r="CX57" s="113"/>
      <c r="CY57" s="113"/>
      <c r="CZ57" s="113"/>
      <c r="DA57" s="113"/>
      <c r="DB57" s="113"/>
      <c r="DC57" s="113"/>
      <c r="DD57" s="113"/>
      <c r="DE57" s="113"/>
      <c r="DF57" s="113"/>
      <c r="DG57" s="113"/>
      <c r="DH57" s="113"/>
      <c r="DI57" s="113"/>
      <c r="DJ57" s="113"/>
      <c r="DK57" s="113"/>
      <c r="DL57" s="113"/>
      <c r="DM57" s="113"/>
      <c r="DN57" s="113"/>
      <c r="DO57" s="113"/>
      <c r="DP57" s="113"/>
      <c r="DQ57" s="113"/>
      <c r="DR57" s="113"/>
      <c r="DS57" s="113"/>
      <c r="DT57" s="113"/>
      <c r="DU57" s="113"/>
      <c r="DV57" s="113"/>
      <c r="DW57" s="113"/>
      <c r="DX57" s="113"/>
      <c r="DY57" s="113"/>
      <c r="DZ57" s="113"/>
      <c r="EA57" s="113"/>
      <c r="EB57" s="113"/>
      <c r="EC57" s="309"/>
      <c r="ED57" s="113"/>
      <c r="EE57" s="117"/>
    </row>
    <row r="58" spans="1:135" s="84" customFormat="1" ht="39" customHeight="1" x14ac:dyDescent="0.15">
      <c r="A58" s="251" t="str">
        <f>IF(ISBLANK(D58),"",IF(ISBLANK(参照用シート!$AD$4),"",参照用シート!$AD$4))</f>
        <v/>
      </c>
      <c r="B58" s="252" t="str">
        <f>IF(ISBLANK(D58),"",IF(ISBLANK(参照用シート!$AC$4),"",参照用シート!$AC$4))</f>
        <v/>
      </c>
      <c r="C58" s="253" t="str">
        <f t="shared" si="1"/>
        <v/>
      </c>
      <c r="D58" s="114"/>
      <c r="E58" s="118"/>
      <c r="F58" s="116"/>
      <c r="G58" s="132"/>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309"/>
      <c r="ED58" s="113"/>
      <c r="EE58" s="117"/>
    </row>
    <row r="59" spans="1:135" s="84" customFormat="1" ht="39" customHeight="1" x14ac:dyDescent="0.15">
      <c r="A59" s="251" t="str">
        <f>IF(ISBLANK(D59),"",IF(ISBLANK(参照用シート!$AD$4),"",参照用シート!$AD$4))</f>
        <v/>
      </c>
      <c r="B59" s="252" t="str">
        <f>IF(ISBLANK(D59),"",IF(ISBLANK(参照用シート!$AC$4),"",参照用シート!$AC$4))</f>
        <v/>
      </c>
      <c r="C59" s="253" t="str">
        <f t="shared" si="1"/>
        <v/>
      </c>
      <c r="D59" s="114"/>
      <c r="E59" s="118"/>
      <c r="F59" s="116"/>
      <c r="G59" s="132"/>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3"/>
      <c r="CL59" s="113"/>
      <c r="CM59" s="113"/>
      <c r="CN59" s="113"/>
      <c r="CO59" s="113"/>
      <c r="CP59" s="113"/>
      <c r="CQ59" s="113"/>
      <c r="CR59" s="113"/>
      <c r="CS59" s="113"/>
      <c r="CT59" s="113"/>
      <c r="CU59" s="113"/>
      <c r="CV59" s="113"/>
      <c r="CW59" s="113"/>
      <c r="CX59" s="113"/>
      <c r="CY59" s="113"/>
      <c r="CZ59" s="113"/>
      <c r="DA59" s="113"/>
      <c r="DB59" s="113"/>
      <c r="DC59" s="113"/>
      <c r="DD59" s="113"/>
      <c r="DE59" s="113"/>
      <c r="DF59" s="113"/>
      <c r="DG59" s="113"/>
      <c r="DH59" s="113"/>
      <c r="DI59" s="113"/>
      <c r="DJ59" s="113"/>
      <c r="DK59" s="113"/>
      <c r="DL59" s="113"/>
      <c r="DM59" s="113"/>
      <c r="DN59" s="113"/>
      <c r="DO59" s="113"/>
      <c r="DP59" s="113"/>
      <c r="DQ59" s="113"/>
      <c r="DR59" s="113"/>
      <c r="DS59" s="113"/>
      <c r="DT59" s="113"/>
      <c r="DU59" s="113"/>
      <c r="DV59" s="113"/>
      <c r="DW59" s="113"/>
      <c r="DX59" s="113"/>
      <c r="DY59" s="113"/>
      <c r="DZ59" s="113"/>
      <c r="EA59" s="113"/>
      <c r="EB59" s="113"/>
      <c r="EC59" s="309"/>
      <c r="ED59" s="113"/>
      <c r="EE59" s="117"/>
    </row>
    <row r="60" spans="1:135" s="84" customFormat="1" ht="39" customHeight="1" x14ac:dyDescent="0.15">
      <c r="A60" s="251" t="str">
        <f>IF(ISBLANK(D60),"",IF(ISBLANK(参照用シート!$AD$4),"",参照用シート!$AD$4))</f>
        <v/>
      </c>
      <c r="B60" s="252" t="str">
        <f>IF(ISBLANK(D60),"",IF(ISBLANK(参照用シート!$AC$4),"",参照用シート!$AC$4))</f>
        <v/>
      </c>
      <c r="C60" s="253" t="str">
        <f t="shared" si="1"/>
        <v/>
      </c>
      <c r="D60" s="114"/>
      <c r="E60" s="118"/>
      <c r="F60" s="116"/>
      <c r="G60" s="132"/>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309"/>
      <c r="ED60" s="113"/>
      <c r="EE60" s="117"/>
    </row>
    <row r="61" spans="1:135" s="84" customFormat="1" ht="39" customHeight="1" x14ac:dyDescent="0.15">
      <c r="A61" s="251" t="str">
        <f>IF(ISBLANK(D61),"",IF(ISBLANK(参照用シート!$AD$4),"",参照用シート!$AD$4))</f>
        <v/>
      </c>
      <c r="B61" s="252" t="str">
        <f>IF(ISBLANK(D61),"",IF(ISBLANK(参照用シート!$AC$4),"",参照用シート!$AC$4))</f>
        <v/>
      </c>
      <c r="C61" s="253" t="str">
        <f t="shared" si="1"/>
        <v/>
      </c>
      <c r="D61" s="114"/>
      <c r="E61" s="118"/>
      <c r="F61" s="116"/>
      <c r="G61" s="132"/>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309"/>
      <c r="ED61" s="113"/>
      <c r="EE61" s="117"/>
    </row>
    <row r="62" spans="1:135" s="84" customFormat="1" ht="39" customHeight="1" x14ac:dyDescent="0.15">
      <c r="A62" s="251" t="str">
        <f>IF(ISBLANK(D62),"",IF(ISBLANK(参照用シート!$AD$4),"",参照用シート!$AD$4))</f>
        <v/>
      </c>
      <c r="B62" s="252" t="str">
        <f>IF(ISBLANK(D62),"",IF(ISBLANK(参照用シート!$AC$4),"",参照用シート!$AC$4))</f>
        <v/>
      </c>
      <c r="C62" s="253" t="str">
        <f t="shared" si="1"/>
        <v/>
      </c>
      <c r="D62" s="114"/>
      <c r="E62" s="118"/>
      <c r="F62" s="116"/>
      <c r="G62" s="132"/>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113"/>
      <c r="DF62" s="113"/>
      <c r="DG62" s="113"/>
      <c r="DH62" s="113"/>
      <c r="DI62" s="113"/>
      <c r="DJ62" s="113"/>
      <c r="DK62" s="113"/>
      <c r="DL62" s="113"/>
      <c r="DM62" s="113"/>
      <c r="DN62" s="113"/>
      <c r="DO62" s="113"/>
      <c r="DP62" s="113"/>
      <c r="DQ62" s="113"/>
      <c r="DR62" s="113"/>
      <c r="DS62" s="113"/>
      <c r="DT62" s="113"/>
      <c r="DU62" s="113"/>
      <c r="DV62" s="113"/>
      <c r="DW62" s="113"/>
      <c r="DX62" s="113"/>
      <c r="DY62" s="113"/>
      <c r="DZ62" s="113"/>
      <c r="EA62" s="113"/>
      <c r="EB62" s="113"/>
      <c r="EC62" s="309"/>
      <c r="ED62" s="113"/>
      <c r="EE62" s="117"/>
    </row>
    <row r="63" spans="1:135" s="84" customFormat="1" ht="39" customHeight="1" x14ac:dyDescent="0.15">
      <c r="A63" s="251" t="str">
        <f>IF(ISBLANK(D63),"",IF(ISBLANK(参照用シート!$AD$4),"",参照用シート!$AD$4))</f>
        <v/>
      </c>
      <c r="B63" s="252" t="str">
        <f>IF(ISBLANK(D63),"",IF(ISBLANK(参照用シート!$AC$4),"",参照用シート!$AC$4))</f>
        <v/>
      </c>
      <c r="C63" s="253" t="str">
        <f t="shared" si="1"/>
        <v/>
      </c>
      <c r="D63" s="114"/>
      <c r="E63" s="118"/>
      <c r="F63" s="116"/>
      <c r="G63" s="132"/>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c r="CQ63" s="113"/>
      <c r="CR63" s="113"/>
      <c r="CS63" s="113"/>
      <c r="CT63" s="113"/>
      <c r="CU63" s="113"/>
      <c r="CV63" s="113"/>
      <c r="CW63" s="113"/>
      <c r="CX63" s="113"/>
      <c r="CY63" s="113"/>
      <c r="CZ63" s="113"/>
      <c r="DA63" s="113"/>
      <c r="DB63" s="113"/>
      <c r="DC63" s="113"/>
      <c r="DD63" s="113"/>
      <c r="DE63" s="113"/>
      <c r="DF63" s="113"/>
      <c r="DG63" s="113"/>
      <c r="DH63" s="113"/>
      <c r="DI63" s="113"/>
      <c r="DJ63" s="113"/>
      <c r="DK63" s="113"/>
      <c r="DL63" s="113"/>
      <c r="DM63" s="113"/>
      <c r="DN63" s="113"/>
      <c r="DO63" s="113"/>
      <c r="DP63" s="113"/>
      <c r="DQ63" s="113"/>
      <c r="DR63" s="113"/>
      <c r="DS63" s="113"/>
      <c r="DT63" s="113"/>
      <c r="DU63" s="113"/>
      <c r="DV63" s="113"/>
      <c r="DW63" s="113"/>
      <c r="DX63" s="113"/>
      <c r="DY63" s="113"/>
      <c r="DZ63" s="113"/>
      <c r="EA63" s="113"/>
      <c r="EB63" s="113"/>
      <c r="EC63" s="309"/>
      <c r="ED63" s="113"/>
      <c r="EE63" s="117"/>
    </row>
    <row r="64" spans="1:135" s="84" customFormat="1" ht="39" customHeight="1" x14ac:dyDescent="0.15">
      <c r="A64" s="251" t="str">
        <f>IF(ISBLANK(D64),"",IF(ISBLANK(参照用シート!$AD$4),"",参照用シート!$AD$4))</f>
        <v/>
      </c>
      <c r="B64" s="252" t="str">
        <f>IF(ISBLANK(D64),"",IF(ISBLANK(参照用シート!$AC$4),"",参照用シート!$AC$4))</f>
        <v/>
      </c>
      <c r="C64" s="253" t="str">
        <f t="shared" si="1"/>
        <v/>
      </c>
      <c r="D64" s="114"/>
      <c r="E64" s="118"/>
      <c r="F64" s="116"/>
      <c r="G64" s="132"/>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3"/>
      <c r="CX64" s="113"/>
      <c r="CY64" s="113"/>
      <c r="CZ64" s="113"/>
      <c r="DA64" s="113"/>
      <c r="DB64" s="113"/>
      <c r="DC64" s="113"/>
      <c r="DD64" s="113"/>
      <c r="DE64" s="113"/>
      <c r="DF64" s="113"/>
      <c r="DG64" s="113"/>
      <c r="DH64" s="113"/>
      <c r="DI64" s="113"/>
      <c r="DJ64" s="113"/>
      <c r="DK64" s="113"/>
      <c r="DL64" s="113"/>
      <c r="DM64" s="113"/>
      <c r="DN64" s="113"/>
      <c r="DO64" s="113"/>
      <c r="DP64" s="113"/>
      <c r="DQ64" s="113"/>
      <c r="DR64" s="113"/>
      <c r="DS64" s="113"/>
      <c r="DT64" s="113"/>
      <c r="DU64" s="113"/>
      <c r="DV64" s="113"/>
      <c r="DW64" s="113"/>
      <c r="DX64" s="113"/>
      <c r="DY64" s="113"/>
      <c r="DZ64" s="113"/>
      <c r="EA64" s="113"/>
      <c r="EB64" s="113"/>
      <c r="EC64" s="309"/>
      <c r="ED64" s="113"/>
      <c r="EE64" s="117"/>
    </row>
    <row r="65" spans="1:135" s="84" customFormat="1" ht="39" customHeight="1" x14ac:dyDescent="0.15">
      <c r="A65" s="251" t="str">
        <f>IF(ISBLANK(D65),"",IF(ISBLANK(参照用シート!$AD$4),"",参照用シート!$AD$4))</f>
        <v/>
      </c>
      <c r="B65" s="252" t="str">
        <f>IF(ISBLANK(D65),"",IF(ISBLANK(参照用シート!$AC$4),"",参照用シート!$AC$4))</f>
        <v/>
      </c>
      <c r="C65" s="253" t="str">
        <f t="shared" si="1"/>
        <v/>
      </c>
      <c r="D65" s="114"/>
      <c r="E65" s="118"/>
      <c r="F65" s="116"/>
      <c r="G65" s="132"/>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3"/>
      <c r="CT65" s="113"/>
      <c r="CU65" s="113"/>
      <c r="CV65" s="113"/>
      <c r="CW65" s="113"/>
      <c r="CX65" s="113"/>
      <c r="CY65" s="113"/>
      <c r="CZ65" s="113"/>
      <c r="DA65" s="113"/>
      <c r="DB65" s="113"/>
      <c r="DC65" s="113"/>
      <c r="DD65" s="113"/>
      <c r="DE65" s="113"/>
      <c r="DF65" s="113"/>
      <c r="DG65" s="113"/>
      <c r="DH65" s="113"/>
      <c r="DI65" s="113"/>
      <c r="DJ65" s="113"/>
      <c r="DK65" s="113"/>
      <c r="DL65" s="113"/>
      <c r="DM65" s="113"/>
      <c r="DN65" s="113"/>
      <c r="DO65" s="113"/>
      <c r="DP65" s="113"/>
      <c r="DQ65" s="113"/>
      <c r="DR65" s="113"/>
      <c r="DS65" s="113"/>
      <c r="DT65" s="113"/>
      <c r="DU65" s="113"/>
      <c r="DV65" s="113"/>
      <c r="DW65" s="113"/>
      <c r="DX65" s="113"/>
      <c r="DY65" s="113"/>
      <c r="DZ65" s="113"/>
      <c r="EA65" s="113"/>
      <c r="EB65" s="113"/>
      <c r="EC65" s="309"/>
      <c r="ED65" s="113"/>
      <c r="EE65" s="117"/>
    </row>
    <row r="66" spans="1:135" s="84" customFormat="1" ht="39" customHeight="1" x14ac:dyDescent="0.15">
      <c r="A66" s="251" t="str">
        <f>IF(ISBLANK(D66),"",IF(ISBLANK(参照用シート!$AD$4),"",参照用シート!$AD$4))</f>
        <v/>
      </c>
      <c r="B66" s="252" t="str">
        <f>IF(ISBLANK(D66),"",IF(ISBLANK(参照用シート!$AC$4),"",参照用シート!$AC$4))</f>
        <v/>
      </c>
      <c r="C66" s="253" t="str">
        <f t="shared" si="1"/>
        <v/>
      </c>
      <c r="D66" s="114"/>
      <c r="E66" s="118"/>
      <c r="F66" s="116"/>
      <c r="G66" s="132"/>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3"/>
      <c r="DH66" s="113"/>
      <c r="DI66" s="113"/>
      <c r="DJ66" s="113"/>
      <c r="DK66" s="113"/>
      <c r="DL66" s="113"/>
      <c r="DM66" s="113"/>
      <c r="DN66" s="113"/>
      <c r="DO66" s="113"/>
      <c r="DP66" s="113"/>
      <c r="DQ66" s="113"/>
      <c r="DR66" s="113"/>
      <c r="DS66" s="113"/>
      <c r="DT66" s="113"/>
      <c r="DU66" s="113"/>
      <c r="DV66" s="113"/>
      <c r="DW66" s="113"/>
      <c r="DX66" s="113"/>
      <c r="DY66" s="113"/>
      <c r="DZ66" s="113"/>
      <c r="EA66" s="113"/>
      <c r="EB66" s="113"/>
      <c r="EC66" s="309"/>
      <c r="ED66" s="113"/>
      <c r="EE66" s="117"/>
    </row>
    <row r="67" spans="1:135" s="84" customFormat="1" ht="39" customHeight="1" x14ac:dyDescent="0.15">
      <c r="A67" s="251" t="str">
        <f>IF(ISBLANK(D67),"",IF(ISBLANK(参照用シート!$AD$4),"",参照用シート!$AD$4))</f>
        <v/>
      </c>
      <c r="B67" s="252" t="str">
        <f>IF(ISBLANK(D67),"",IF(ISBLANK(参照用シート!$AC$4),"",参照用シート!$AC$4))</f>
        <v/>
      </c>
      <c r="C67" s="253" t="str">
        <f t="shared" si="1"/>
        <v/>
      </c>
      <c r="D67" s="114"/>
      <c r="E67" s="118"/>
      <c r="F67" s="116"/>
      <c r="G67" s="132"/>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c r="DO67" s="113"/>
      <c r="DP67" s="113"/>
      <c r="DQ67" s="113"/>
      <c r="DR67" s="113"/>
      <c r="DS67" s="113"/>
      <c r="DT67" s="113"/>
      <c r="DU67" s="113"/>
      <c r="DV67" s="113"/>
      <c r="DW67" s="113"/>
      <c r="DX67" s="113"/>
      <c r="DY67" s="113"/>
      <c r="DZ67" s="113"/>
      <c r="EA67" s="113"/>
      <c r="EB67" s="113"/>
      <c r="EC67" s="309"/>
      <c r="ED67" s="113"/>
      <c r="EE67" s="117"/>
    </row>
    <row r="68" spans="1:135" s="84" customFormat="1" ht="39" customHeight="1" x14ac:dyDescent="0.15">
      <c r="A68" s="251" t="str">
        <f>IF(ISBLANK(D68),"",IF(ISBLANK(参照用シート!$AD$4),"",参照用シート!$AD$4))</f>
        <v/>
      </c>
      <c r="B68" s="252" t="str">
        <f>IF(ISBLANK(D68),"",IF(ISBLANK(参照用シート!$AC$4),"",参照用シート!$AC$4))</f>
        <v/>
      </c>
      <c r="C68" s="253" t="str">
        <f t="shared" si="1"/>
        <v/>
      </c>
      <c r="D68" s="114"/>
      <c r="E68" s="118"/>
      <c r="F68" s="116"/>
      <c r="G68" s="132"/>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113"/>
      <c r="DD68" s="113"/>
      <c r="DE68" s="113"/>
      <c r="DF68" s="113"/>
      <c r="DG68" s="113"/>
      <c r="DH68" s="113"/>
      <c r="DI68" s="113"/>
      <c r="DJ68" s="113"/>
      <c r="DK68" s="113"/>
      <c r="DL68" s="113"/>
      <c r="DM68" s="113"/>
      <c r="DN68" s="113"/>
      <c r="DO68" s="113"/>
      <c r="DP68" s="113"/>
      <c r="DQ68" s="113"/>
      <c r="DR68" s="113"/>
      <c r="DS68" s="113"/>
      <c r="DT68" s="113"/>
      <c r="DU68" s="113"/>
      <c r="DV68" s="113"/>
      <c r="DW68" s="113"/>
      <c r="DX68" s="113"/>
      <c r="DY68" s="113"/>
      <c r="DZ68" s="113"/>
      <c r="EA68" s="113"/>
      <c r="EB68" s="113"/>
      <c r="EC68" s="309"/>
      <c r="ED68" s="113"/>
      <c r="EE68" s="117"/>
    </row>
    <row r="69" spans="1:135" s="84" customFormat="1" ht="39" customHeight="1" x14ac:dyDescent="0.15">
      <c r="A69" s="251" t="str">
        <f>IF(ISBLANK(D69),"",IF(ISBLANK(参照用シート!$AD$4),"",参照用シート!$AD$4))</f>
        <v/>
      </c>
      <c r="B69" s="252" t="str">
        <f>IF(ISBLANK(D69),"",IF(ISBLANK(参照用シート!$AC$4),"",参照用シート!$AC$4))</f>
        <v/>
      </c>
      <c r="C69" s="253" t="str">
        <f t="shared" si="1"/>
        <v/>
      </c>
      <c r="D69" s="114"/>
      <c r="E69" s="118"/>
      <c r="F69" s="116"/>
      <c r="G69" s="132"/>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3"/>
      <c r="CW69" s="113"/>
      <c r="CX69" s="113"/>
      <c r="CY69" s="113"/>
      <c r="CZ69" s="113"/>
      <c r="DA69" s="113"/>
      <c r="DB69" s="113"/>
      <c r="DC69" s="113"/>
      <c r="DD69" s="113"/>
      <c r="DE69" s="113"/>
      <c r="DF69" s="113"/>
      <c r="DG69" s="113"/>
      <c r="DH69" s="113"/>
      <c r="DI69" s="113"/>
      <c r="DJ69" s="113"/>
      <c r="DK69" s="113"/>
      <c r="DL69" s="113"/>
      <c r="DM69" s="113"/>
      <c r="DN69" s="113"/>
      <c r="DO69" s="113"/>
      <c r="DP69" s="113"/>
      <c r="DQ69" s="113"/>
      <c r="DR69" s="113"/>
      <c r="DS69" s="113"/>
      <c r="DT69" s="113"/>
      <c r="DU69" s="113"/>
      <c r="DV69" s="113"/>
      <c r="DW69" s="113"/>
      <c r="DX69" s="113"/>
      <c r="DY69" s="113"/>
      <c r="DZ69" s="113"/>
      <c r="EA69" s="113"/>
      <c r="EB69" s="113"/>
      <c r="EC69" s="309"/>
      <c r="ED69" s="113"/>
      <c r="EE69" s="117"/>
    </row>
    <row r="70" spans="1:135" s="84" customFormat="1" ht="39" customHeight="1" x14ac:dyDescent="0.15">
      <c r="A70" s="251" t="str">
        <f>IF(ISBLANK(D70),"",IF(ISBLANK(参照用シート!$AD$4),"",参照用シート!$AD$4))</f>
        <v/>
      </c>
      <c r="B70" s="252" t="str">
        <f>IF(ISBLANK(D70),"",IF(ISBLANK(参照用シート!$AC$4),"",参照用シート!$AC$4))</f>
        <v/>
      </c>
      <c r="C70" s="253" t="str">
        <f t="shared" si="1"/>
        <v/>
      </c>
      <c r="D70" s="114"/>
      <c r="E70" s="118"/>
      <c r="F70" s="116"/>
      <c r="G70" s="132"/>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c r="BM70" s="113"/>
      <c r="BN70" s="113"/>
      <c r="BO70" s="113"/>
      <c r="BP70" s="113"/>
      <c r="BQ70" s="113"/>
      <c r="BR70" s="113"/>
      <c r="BS70" s="113"/>
      <c r="BT70" s="113"/>
      <c r="BU70" s="113"/>
      <c r="BV70" s="113"/>
      <c r="BW70" s="113"/>
      <c r="BX70" s="113"/>
      <c r="BY70" s="113"/>
      <c r="BZ70" s="113"/>
      <c r="CA70" s="113"/>
      <c r="CB70" s="113"/>
      <c r="CC70" s="113"/>
      <c r="CD70" s="113"/>
      <c r="CE70" s="113"/>
      <c r="CF70" s="113"/>
      <c r="CG70" s="113"/>
      <c r="CH70" s="113"/>
      <c r="CI70" s="113"/>
      <c r="CJ70" s="113"/>
      <c r="CK70" s="113"/>
      <c r="CL70" s="113"/>
      <c r="CM70" s="113"/>
      <c r="CN70" s="113"/>
      <c r="CO70" s="113"/>
      <c r="CP70" s="113"/>
      <c r="CQ70" s="113"/>
      <c r="CR70" s="113"/>
      <c r="CS70" s="113"/>
      <c r="CT70" s="113"/>
      <c r="CU70" s="113"/>
      <c r="CV70" s="113"/>
      <c r="CW70" s="113"/>
      <c r="CX70" s="113"/>
      <c r="CY70" s="113"/>
      <c r="CZ70" s="113"/>
      <c r="DA70" s="113"/>
      <c r="DB70" s="113"/>
      <c r="DC70" s="113"/>
      <c r="DD70" s="113"/>
      <c r="DE70" s="113"/>
      <c r="DF70" s="113"/>
      <c r="DG70" s="113"/>
      <c r="DH70" s="113"/>
      <c r="DI70" s="113"/>
      <c r="DJ70" s="113"/>
      <c r="DK70" s="113"/>
      <c r="DL70" s="113"/>
      <c r="DM70" s="113"/>
      <c r="DN70" s="113"/>
      <c r="DO70" s="113"/>
      <c r="DP70" s="113"/>
      <c r="DQ70" s="113"/>
      <c r="DR70" s="113"/>
      <c r="DS70" s="113"/>
      <c r="DT70" s="113"/>
      <c r="DU70" s="113"/>
      <c r="DV70" s="113"/>
      <c r="DW70" s="113"/>
      <c r="DX70" s="113"/>
      <c r="DY70" s="113"/>
      <c r="DZ70" s="113"/>
      <c r="EA70" s="113"/>
      <c r="EB70" s="113"/>
      <c r="EC70" s="309"/>
      <c r="ED70" s="113"/>
      <c r="EE70" s="117"/>
    </row>
    <row r="71" spans="1:135" s="84" customFormat="1" ht="39" customHeight="1" x14ac:dyDescent="0.15">
      <c r="A71" s="251" t="str">
        <f>IF(ISBLANK(D71),"",IF(ISBLANK(参照用シート!$AD$4),"",参照用シート!$AD$4))</f>
        <v/>
      </c>
      <c r="B71" s="252" t="str">
        <f>IF(ISBLANK(D71),"",IF(ISBLANK(参照用シート!$AC$4),"",参照用シート!$AC$4))</f>
        <v/>
      </c>
      <c r="C71" s="253" t="str">
        <f t="shared" si="1"/>
        <v/>
      </c>
      <c r="D71" s="114"/>
      <c r="E71" s="118"/>
      <c r="F71" s="116"/>
      <c r="G71" s="132"/>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I71" s="113"/>
      <c r="CJ71" s="113"/>
      <c r="CK71" s="113"/>
      <c r="CL71" s="113"/>
      <c r="CM71" s="113"/>
      <c r="CN71" s="113"/>
      <c r="CO71" s="113"/>
      <c r="CP71" s="113"/>
      <c r="CQ71" s="113"/>
      <c r="CR71" s="113"/>
      <c r="CS71" s="113"/>
      <c r="CT71" s="113"/>
      <c r="CU71" s="113"/>
      <c r="CV71" s="113"/>
      <c r="CW71" s="113"/>
      <c r="CX71" s="113"/>
      <c r="CY71" s="113"/>
      <c r="CZ71" s="113"/>
      <c r="DA71" s="113"/>
      <c r="DB71" s="113"/>
      <c r="DC71" s="113"/>
      <c r="DD71" s="113"/>
      <c r="DE71" s="113"/>
      <c r="DF71" s="113"/>
      <c r="DG71" s="113"/>
      <c r="DH71" s="113"/>
      <c r="DI71" s="113"/>
      <c r="DJ71" s="113"/>
      <c r="DK71" s="113"/>
      <c r="DL71" s="113"/>
      <c r="DM71" s="113"/>
      <c r="DN71" s="113"/>
      <c r="DO71" s="113"/>
      <c r="DP71" s="113"/>
      <c r="DQ71" s="113"/>
      <c r="DR71" s="113"/>
      <c r="DS71" s="113"/>
      <c r="DT71" s="113"/>
      <c r="DU71" s="113"/>
      <c r="DV71" s="113"/>
      <c r="DW71" s="113"/>
      <c r="DX71" s="113"/>
      <c r="DY71" s="113"/>
      <c r="DZ71" s="113"/>
      <c r="EA71" s="113"/>
      <c r="EB71" s="113"/>
      <c r="EC71" s="309"/>
      <c r="ED71" s="113"/>
      <c r="EE71" s="117"/>
    </row>
    <row r="72" spans="1:135" s="84" customFormat="1" ht="39" customHeight="1" x14ac:dyDescent="0.15">
      <c r="A72" s="251" t="str">
        <f>IF(ISBLANK(D72),"",IF(ISBLANK(参照用シート!$AD$4),"",参照用シート!$AD$4))</f>
        <v/>
      </c>
      <c r="B72" s="252" t="str">
        <f>IF(ISBLANK(D72),"",IF(ISBLANK(参照用シート!$AC$4),"",参照用シート!$AC$4))</f>
        <v/>
      </c>
      <c r="C72" s="253" t="str">
        <f t="shared" si="1"/>
        <v/>
      </c>
      <c r="D72" s="114"/>
      <c r="E72" s="118"/>
      <c r="F72" s="116"/>
      <c r="G72" s="132"/>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c r="BN72" s="113"/>
      <c r="BO72" s="113"/>
      <c r="BP72" s="113"/>
      <c r="BQ72" s="113"/>
      <c r="BR72" s="113"/>
      <c r="BS72" s="113"/>
      <c r="BT72" s="113"/>
      <c r="BU72" s="113"/>
      <c r="BV72" s="113"/>
      <c r="BW72" s="113"/>
      <c r="BX72" s="113"/>
      <c r="BY72" s="113"/>
      <c r="BZ72" s="113"/>
      <c r="CA72" s="113"/>
      <c r="CB72" s="113"/>
      <c r="CC72" s="113"/>
      <c r="CD72" s="113"/>
      <c r="CE72" s="113"/>
      <c r="CF72" s="113"/>
      <c r="CG72" s="113"/>
      <c r="CH72" s="113"/>
      <c r="CI72" s="113"/>
      <c r="CJ72" s="113"/>
      <c r="CK72" s="113"/>
      <c r="CL72" s="113"/>
      <c r="CM72" s="113"/>
      <c r="CN72" s="113"/>
      <c r="CO72" s="113"/>
      <c r="CP72" s="113"/>
      <c r="CQ72" s="113"/>
      <c r="CR72" s="113"/>
      <c r="CS72" s="113"/>
      <c r="CT72" s="113"/>
      <c r="CU72" s="113"/>
      <c r="CV72" s="113"/>
      <c r="CW72" s="113"/>
      <c r="CX72" s="113"/>
      <c r="CY72" s="113"/>
      <c r="CZ72" s="113"/>
      <c r="DA72" s="113"/>
      <c r="DB72" s="113"/>
      <c r="DC72" s="113"/>
      <c r="DD72" s="113"/>
      <c r="DE72" s="113"/>
      <c r="DF72" s="113"/>
      <c r="DG72" s="113"/>
      <c r="DH72" s="113"/>
      <c r="DI72" s="113"/>
      <c r="DJ72" s="113"/>
      <c r="DK72" s="113"/>
      <c r="DL72" s="113"/>
      <c r="DM72" s="113"/>
      <c r="DN72" s="113"/>
      <c r="DO72" s="113"/>
      <c r="DP72" s="113"/>
      <c r="DQ72" s="113"/>
      <c r="DR72" s="113"/>
      <c r="DS72" s="113"/>
      <c r="DT72" s="113"/>
      <c r="DU72" s="113"/>
      <c r="DV72" s="113"/>
      <c r="DW72" s="113"/>
      <c r="DX72" s="113"/>
      <c r="DY72" s="113"/>
      <c r="DZ72" s="113"/>
      <c r="EA72" s="113"/>
      <c r="EB72" s="113"/>
      <c r="EC72" s="309"/>
      <c r="ED72" s="113"/>
      <c r="EE72" s="117"/>
    </row>
    <row r="73" spans="1:135" s="84" customFormat="1" ht="39" customHeight="1" x14ac:dyDescent="0.15">
      <c r="A73" s="251" t="str">
        <f>IF(ISBLANK(D73),"",IF(ISBLANK(参照用シート!$AD$4),"",参照用シート!$AD$4))</f>
        <v/>
      </c>
      <c r="B73" s="252" t="str">
        <f>IF(ISBLANK(D73),"",IF(ISBLANK(参照用シート!$AC$4),"",参照用シート!$AC$4))</f>
        <v/>
      </c>
      <c r="C73" s="253" t="str">
        <f t="shared" si="1"/>
        <v/>
      </c>
      <c r="D73" s="114"/>
      <c r="E73" s="118"/>
      <c r="F73" s="116"/>
      <c r="G73" s="132"/>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3"/>
      <c r="BU73" s="113"/>
      <c r="BV73" s="113"/>
      <c r="BW73" s="113"/>
      <c r="BX73" s="113"/>
      <c r="BY73" s="113"/>
      <c r="BZ73" s="113"/>
      <c r="CA73" s="113"/>
      <c r="CB73" s="113"/>
      <c r="CC73" s="113"/>
      <c r="CD73" s="113"/>
      <c r="CE73" s="113"/>
      <c r="CF73" s="113"/>
      <c r="CG73" s="113"/>
      <c r="CH73" s="113"/>
      <c r="CI73" s="113"/>
      <c r="CJ73" s="113"/>
      <c r="CK73" s="113"/>
      <c r="CL73" s="113"/>
      <c r="CM73" s="113"/>
      <c r="CN73" s="113"/>
      <c r="CO73" s="113"/>
      <c r="CP73" s="113"/>
      <c r="CQ73" s="113"/>
      <c r="CR73" s="113"/>
      <c r="CS73" s="113"/>
      <c r="CT73" s="113"/>
      <c r="CU73" s="113"/>
      <c r="CV73" s="113"/>
      <c r="CW73" s="113"/>
      <c r="CX73" s="113"/>
      <c r="CY73" s="113"/>
      <c r="CZ73" s="113"/>
      <c r="DA73" s="113"/>
      <c r="DB73" s="113"/>
      <c r="DC73" s="113"/>
      <c r="DD73" s="113"/>
      <c r="DE73" s="113"/>
      <c r="DF73" s="113"/>
      <c r="DG73" s="113"/>
      <c r="DH73" s="113"/>
      <c r="DI73" s="113"/>
      <c r="DJ73" s="113"/>
      <c r="DK73" s="113"/>
      <c r="DL73" s="113"/>
      <c r="DM73" s="113"/>
      <c r="DN73" s="113"/>
      <c r="DO73" s="113"/>
      <c r="DP73" s="113"/>
      <c r="DQ73" s="113"/>
      <c r="DR73" s="113"/>
      <c r="DS73" s="113"/>
      <c r="DT73" s="113"/>
      <c r="DU73" s="113"/>
      <c r="DV73" s="113"/>
      <c r="DW73" s="113"/>
      <c r="DX73" s="113"/>
      <c r="DY73" s="113"/>
      <c r="DZ73" s="113"/>
      <c r="EA73" s="113"/>
      <c r="EB73" s="113"/>
      <c r="EC73" s="309"/>
      <c r="ED73" s="113"/>
      <c r="EE73" s="117"/>
    </row>
    <row r="74" spans="1:135" s="84" customFormat="1" ht="39" customHeight="1" x14ac:dyDescent="0.15">
      <c r="A74" s="251" t="str">
        <f>IF(ISBLANK(D74),"",IF(ISBLANK(参照用シート!$AD$4),"",参照用シート!$AD$4))</f>
        <v/>
      </c>
      <c r="B74" s="252" t="str">
        <f>IF(ISBLANK(D74),"",IF(ISBLANK(参照用シート!$AC$4),"",参照用シート!$AC$4))</f>
        <v/>
      </c>
      <c r="C74" s="253" t="str">
        <f t="shared" si="1"/>
        <v/>
      </c>
      <c r="D74" s="114"/>
      <c r="E74" s="118"/>
      <c r="F74" s="116"/>
      <c r="G74" s="132"/>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3"/>
      <c r="BU74" s="113"/>
      <c r="BV74" s="113"/>
      <c r="BW74" s="113"/>
      <c r="BX74" s="113"/>
      <c r="BY74" s="113"/>
      <c r="BZ74" s="113"/>
      <c r="CA74" s="113"/>
      <c r="CB74" s="113"/>
      <c r="CC74" s="113"/>
      <c r="CD74" s="113"/>
      <c r="CE74" s="113"/>
      <c r="CF74" s="113"/>
      <c r="CG74" s="113"/>
      <c r="CH74" s="113"/>
      <c r="CI74" s="113"/>
      <c r="CJ74" s="113"/>
      <c r="CK74" s="113"/>
      <c r="CL74" s="113"/>
      <c r="CM74" s="113"/>
      <c r="CN74" s="113"/>
      <c r="CO74" s="113"/>
      <c r="CP74" s="113"/>
      <c r="CQ74" s="113"/>
      <c r="CR74" s="113"/>
      <c r="CS74" s="113"/>
      <c r="CT74" s="113"/>
      <c r="CU74" s="113"/>
      <c r="CV74" s="113"/>
      <c r="CW74" s="113"/>
      <c r="CX74" s="113"/>
      <c r="CY74" s="113"/>
      <c r="CZ74" s="113"/>
      <c r="DA74" s="113"/>
      <c r="DB74" s="113"/>
      <c r="DC74" s="113"/>
      <c r="DD74" s="113"/>
      <c r="DE74" s="113"/>
      <c r="DF74" s="113"/>
      <c r="DG74" s="113"/>
      <c r="DH74" s="113"/>
      <c r="DI74" s="113"/>
      <c r="DJ74" s="113"/>
      <c r="DK74" s="113"/>
      <c r="DL74" s="113"/>
      <c r="DM74" s="113"/>
      <c r="DN74" s="113"/>
      <c r="DO74" s="113"/>
      <c r="DP74" s="113"/>
      <c r="DQ74" s="113"/>
      <c r="DR74" s="113"/>
      <c r="DS74" s="113"/>
      <c r="DT74" s="113"/>
      <c r="DU74" s="113"/>
      <c r="DV74" s="113"/>
      <c r="DW74" s="113"/>
      <c r="DX74" s="113"/>
      <c r="DY74" s="113"/>
      <c r="DZ74" s="113"/>
      <c r="EA74" s="113"/>
      <c r="EB74" s="113"/>
      <c r="EC74" s="309"/>
      <c r="ED74" s="113"/>
      <c r="EE74" s="117"/>
    </row>
    <row r="75" spans="1:135" s="84" customFormat="1" ht="39" customHeight="1" x14ac:dyDescent="0.15">
      <c r="A75" s="251" t="str">
        <f>IF(ISBLANK(D75),"",IF(ISBLANK(参照用シート!$AD$4),"",参照用シート!$AD$4))</f>
        <v/>
      </c>
      <c r="B75" s="252" t="str">
        <f>IF(ISBLANK(D75),"",IF(ISBLANK(参照用シート!$AC$4),"",参照用シート!$AC$4))</f>
        <v/>
      </c>
      <c r="C75" s="253" t="str">
        <f t="shared" si="1"/>
        <v/>
      </c>
      <c r="D75" s="114"/>
      <c r="E75" s="118"/>
      <c r="F75" s="116"/>
      <c r="G75" s="132"/>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I75" s="113"/>
      <c r="CJ75" s="113"/>
      <c r="CK75" s="113"/>
      <c r="CL75" s="113"/>
      <c r="CM75" s="113"/>
      <c r="CN75" s="113"/>
      <c r="CO75" s="113"/>
      <c r="CP75" s="113"/>
      <c r="CQ75" s="113"/>
      <c r="CR75" s="113"/>
      <c r="CS75" s="113"/>
      <c r="CT75" s="113"/>
      <c r="CU75" s="113"/>
      <c r="CV75" s="113"/>
      <c r="CW75" s="113"/>
      <c r="CX75" s="113"/>
      <c r="CY75" s="113"/>
      <c r="CZ75" s="113"/>
      <c r="DA75" s="113"/>
      <c r="DB75" s="113"/>
      <c r="DC75" s="113"/>
      <c r="DD75" s="113"/>
      <c r="DE75" s="113"/>
      <c r="DF75" s="113"/>
      <c r="DG75" s="113"/>
      <c r="DH75" s="113"/>
      <c r="DI75" s="113"/>
      <c r="DJ75" s="113"/>
      <c r="DK75" s="113"/>
      <c r="DL75" s="113"/>
      <c r="DM75" s="113"/>
      <c r="DN75" s="113"/>
      <c r="DO75" s="113"/>
      <c r="DP75" s="113"/>
      <c r="DQ75" s="113"/>
      <c r="DR75" s="113"/>
      <c r="DS75" s="113"/>
      <c r="DT75" s="113"/>
      <c r="DU75" s="113"/>
      <c r="DV75" s="113"/>
      <c r="DW75" s="113"/>
      <c r="DX75" s="113"/>
      <c r="DY75" s="113"/>
      <c r="DZ75" s="113"/>
      <c r="EA75" s="113"/>
      <c r="EB75" s="113"/>
      <c r="EC75" s="309"/>
      <c r="ED75" s="113"/>
      <c r="EE75" s="117"/>
    </row>
    <row r="76" spans="1:135" s="84" customFormat="1" ht="39" customHeight="1" x14ac:dyDescent="0.15">
      <c r="A76" s="251" t="str">
        <f>IF(ISBLANK(D76),"",IF(ISBLANK(参照用シート!$AD$4),"",参照用シート!$AD$4))</f>
        <v/>
      </c>
      <c r="B76" s="252" t="str">
        <f>IF(ISBLANK(D76),"",IF(ISBLANK(参照用シート!$AC$4),"",参照用シート!$AC$4))</f>
        <v/>
      </c>
      <c r="C76" s="253" t="str">
        <f t="shared" si="1"/>
        <v/>
      </c>
      <c r="D76" s="114"/>
      <c r="E76" s="118"/>
      <c r="F76" s="116"/>
      <c r="G76" s="132"/>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I76" s="113"/>
      <c r="CJ76" s="113"/>
      <c r="CK76" s="113"/>
      <c r="CL76" s="113"/>
      <c r="CM76" s="113"/>
      <c r="CN76" s="113"/>
      <c r="CO76" s="113"/>
      <c r="CP76" s="113"/>
      <c r="CQ76" s="113"/>
      <c r="CR76" s="113"/>
      <c r="CS76" s="113"/>
      <c r="CT76" s="113"/>
      <c r="CU76" s="113"/>
      <c r="CV76" s="113"/>
      <c r="CW76" s="113"/>
      <c r="CX76" s="113"/>
      <c r="CY76" s="113"/>
      <c r="CZ76" s="113"/>
      <c r="DA76" s="113"/>
      <c r="DB76" s="113"/>
      <c r="DC76" s="113"/>
      <c r="DD76" s="113"/>
      <c r="DE76" s="113"/>
      <c r="DF76" s="113"/>
      <c r="DG76" s="113"/>
      <c r="DH76" s="113"/>
      <c r="DI76" s="113"/>
      <c r="DJ76" s="113"/>
      <c r="DK76" s="113"/>
      <c r="DL76" s="113"/>
      <c r="DM76" s="113"/>
      <c r="DN76" s="113"/>
      <c r="DO76" s="113"/>
      <c r="DP76" s="113"/>
      <c r="DQ76" s="113"/>
      <c r="DR76" s="113"/>
      <c r="DS76" s="113"/>
      <c r="DT76" s="113"/>
      <c r="DU76" s="113"/>
      <c r="DV76" s="113"/>
      <c r="DW76" s="113"/>
      <c r="DX76" s="113"/>
      <c r="DY76" s="113"/>
      <c r="DZ76" s="113"/>
      <c r="EA76" s="113"/>
      <c r="EB76" s="113"/>
      <c r="EC76" s="309"/>
      <c r="ED76" s="113"/>
      <c r="EE76" s="117"/>
    </row>
    <row r="77" spans="1:135" s="84" customFormat="1" ht="39" customHeight="1" x14ac:dyDescent="0.15">
      <c r="A77" s="251" t="str">
        <f>IF(ISBLANK(D77),"",IF(ISBLANK(参照用シート!$AD$4),"",参照用シート!$AD$4))</f>
        <v/>
      </c>
      <c r="B77" s="252" t="str">
        <f>IF(ISBLANK(D77),"",IF(ISBLANK(参照用シート!$AC$4),"",参照用シート!$AC$4))</f>
        <v/>
      </c>
      <c r="C77" s="253" t="str">
        <f t="shared" si="1"/>
        <v/>
      </c>
      <c r="D77" s="114"/>
      <c r="E77" s="118"/>
      <c r="F77" s="116"/>
      <c r="G77" s="132"/>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3"/>
      <c r="CT77" s="113"/>
      <c r="CU77" s="113"/>
      <c r="CV77" s="113"/>
      <c r="CW77" s="113"/>
      <c r="CX77" s="113"/>
      <c r="CY77" s="113"/>
      <c r="CZ77" s="113"/>
      <c r="DA77" s="113"/>
      <c r="DB77" s="113"/>
      <c r="DC77" s="113"/>
      <c r="DD77" s="113"/>
      <c r="DE77" s="113"/>
      <c r="DF77" s="113"/>
      <c r="DG77" s="113"/>
      <c r="DH77" s="113"/>
      <c r="DI77" s="113"/>
      <c r="DJ77" s="113"/>
      <c r="DK77" s="113"/>
      <c r="DL77" s="113"/>
      <c r="DM77" s="113"/>
      <c r="DN77" s="113"/>
      <c r="DO77" s="113"/>
      <c r="DP77" s="113"/>
      <c r="DQ77" s="113"/>
      <c r="DR77" s="113"/>
      <c r="DS77" s="113"/>
      <c r="DT77" s="113"/>
      <c r="DU77" s="113"/>
      <c r="DV77" s="113"/>
      <c r="DW77" s="113"/>
      <c r="DX77" s="113"/>
      <c r="DY77" s="113"/>
      <c r="DZ77" s="113"/>
      <c r="EA77" s="113"/>
      <c r="EB77" s="113"/>
      <c r="EC77" s="309"/>
      <c r="ED77" s="113"/>
      <c r="EE77" s="117"/>
    </row>
    <row r="78" spans="1:135" s="84" customFormat="1" ht="39" customHeight="1" x14ac:dyDescent="0.15">
      <c r="A78" s="251" t="str">
        <f>IF(ISBLANK(D78),"",IF(ISBLANK(参照用シート!$AD$4),"",参照用シート!$AD$4))</f>
        <v/>
      </c>
      <c r="B78" s="252" t="str">
        <f>IF(ISBLANK(D78),"",IF(ISBLANK(参照用シート!$AC$4),"",参照用シート!$AC$4))</f>
        <v/>
      </c>
      <c r="C78" s="253" t="str">
        <f t="shared" si="1"/>
        <v/>
      </c>
      <c r="D78" s="114"/>
      <c r="E78" s="118"/>
      <c r="F78" s="116"/>
      <c r="G78" s="132"/>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3"/>
      <c r="DH78" s="113"/>
      <c r="DI78" s="113"/>
      <c r="DJ78" s="113"/>
      <c r="DK78" s="113"/>
      <c r="DL78" s="113"/>
      <c r="DM78" s="113"/>
      <c r="DN78" s="113"/>
      <c r="DO78" s="113"/>
      <c r="DP78" s="113"/>
      <c r="DQ78" s="113"/>
      <c r="DR78" s="113"/>
      <c r="DS78" s="113"/>
      <c r="DT78" s="113"/>
      <c r="DU78" s="113"/>
      <c r="DV78" s="113"/>
      <c r="DW78" s="113"/>
      <c r="DX78" s="113"/>
      <c r="DY78" s="113"/>
      <c r="DZ78" s="113"/>
      <c r="EA78" s="113"/>
      <c r="EB78" s="113"/>
      <c r="EC78" s="309"/>
      <c r="ED78" s="113"/>
      <c r="EE78" s="117"/>
    </row>
    <row r="79" spans="1:135" s="84" customFormat="1" ht="39" customHeight="1" x14ac:dyDescent="0.15">
      <c r="A79" s="251" t="str">
        <f>IF(ISBLANK(D79),"",IF(ISBLANK(参照用シート!$AD$4),"",参照用シート!$AD$4))</f>
        <v/>
      </c>
      <c r="B79" s="252" t="str">
        <f>IF(ISBLANK(D79),"",IF(ISBLANK(参照用シート!$AC$4),"",参照用シート!$AC$4))</f>
        <v/>
      </c>
      <c r="C79" s="253" t="str">
        <f t="shared" si="1"/>
        <v/>
      </c>
      <c r="D79" s="114"/>
      <c r="E79" s="118"/>
      <c r="F79" s="116"/>
      <c r="G79" s="132"/>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3"/>
      <c r="DH79" s="113"/>
      <c r="DI79" s="113"/>
      <c r="DJ79" s="113"/>
      <c r="DK79" s="113"/>
      <c r="DL79" s="113"/>
      <c r="DM79" s="113"/>
      <c r="DN79" s="113"/>
      <c r="DO79" s="113"/>
      <c r="DP79" s="113"/>
      <c r="DQ79" s="113"/>
      <c r="DR79" s="113"/>
      <c r="DS79" s="113"/>
      <c r="DT79" s="113"/>
      <c r="DU79" s="113"/>
      <c r="DV79" s="113"/>
      <c r="DW79" s="113"/>
      <c r="DX79" s="113"/>
      <c r="DY79" s="113"/>
      <c r="DZ79" s="113"/>
      <c r="EA79" s="113"/>
      <c r="EB79" s="113"/>
      <c r="EC79" s="309"/>
      <c r="ED79" s="113"/>
      <c r="EE79" s="117"/>
    </row>
    <row r="80" spans="1:135" s="84" customFormat="1" ht="39" customHeight="1" x14ac:dyDescent="0.15">
      <c r="A80" s="251" t="str">
        <f>IF(ISBLANK(D80),"",IF(ISBLANK(参照用シート!$AD$4),"",参照用シート!$AD$4))</f>
        <v/>
      </c>
      <c r="B80" s="252" t="str">
        <f>IF(ISBLANK(D80),"",IF(ISBLANK(参照用シート!$AC$4),"",参照用シート!$AC$4))</f>
        <v/>
      </c>
      <c r="C80" s="253" t="str">
        <f t="shared" si="1"/>
        <v/>
      </c>
      <c r="D80" s="114"/>
      <c r="E80" s="118"/>
      <c r="F80" s="116"/>
      <c r="G80" s="132"/>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3"/>
      <c r="CT80" s="113"/>
      <c r="CU80" s="113"/>
      <c r="CV80" s="113"/>
      <c r="CW80" s="113"/>
      <c r="CX80" s="113"/>
      <c r="CY80" s="113"/>
      <c r="CZ80" s="113"/>
      <c r="DA80" s="113"/>
      <c r="DB80" s="113"/>
      <c r="DC80" s="113"/>
      <c r="DD80" s="113"/>
      <c r="DE80" s="113"/>
      <c r="DF80" s="113"/>
      <c r="DG80" s="113"/>
      <c r="DH80" s="113"/>
      <c r="DI80" s="113"/>
      <c r="DJ80" s="113"/>
      <c r="DK80" s="113"/>
      <c r="DL80" s="113"/>
      <c r="DM80" s="113"/>
      <c r="DN80" s="113"/>
      <c r="DO80" s="113"/>
      <c r="DP80" s="113"/>
      <c r="DQ80" s="113"/>
      <c r="DR80" s="113"/>
      <c r="DS80" s="113"/>
      <c r="DT80" s="113"/>
      <c r="DU80" s="113"/>
      <c r="DV80" s="113"/>
      <c r="DW80" s="113"/>
      <c r="DX80" s="113"/>
      <c r="DY80" s="113"/>
      <c r="DZ80" s="113"/>
      <c r="EA80" s="113"/>
      <c r="EB80" s="113"/>
      <c r="EC80" s="309"/>
      <c r="ED80" s="113"/>
      <c r="EE80" s="117"/>
    </row>
    <row r="81" spans="1:135" s="84" customFormat="1" ht="39" customHeight="1" x14ac:dyDescent="0.15">
      <c r="A81" s="251" t="str">
        <f>IF(ISBLANK(D81),"",IF(ISBLANK(参照用シート!$AD$4),"",参照用シート!$AD$4))</f>
        <v/>
      </c>
      <c r="B81" s="252" t="str">
        <f>IF(ISBLANK(D81),"",IF(ISBLANK(参照用シート!$AC$4),"",参照用シート!$AC$4))</f>
        <v/>
      </c>
      <c r="C81" s="253" t="str">
        <f t="shared" si="1"/>
        <v/>
      </c>
      <c r="D81" s="114"/>
      <c r="E81" s="118"/>
      <c r="F81" s="116"/>
      <c r="G81" s="132"/>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3"/>
      <c r="DH81" s="113"/>
      <c r="DI81" s="113"/>
      <c r="DJ81" s="113"/>
      <c r="DK81" s="113"/>
      <c r="DL81" s="113"/>
      <c r="DM81" s="113"/>
      <c r="DN81" s="113"/>
      <c r="DO81" s="113"/>
      <c r="DP81" s="113"/>
      <c r="DQ81" s="113"/>
      <c r="DR81" s="113"/>
      <c r="DS81" s="113"/>
      <c r="DT81" s="113"/>
      <c r="DU81" s="113"/>
      <c r="DV81" s="113"/>
      <c r="DW81" s="113"/>
      <c r="DX81" s="113"/>
      <c r="DY81" s="113"/>
      <c r="DZ81" s="113"/>
      <c r="EA81" s="113"/>
      <c r="EB81" s="113"/>
      <c r="EC81" s="309"/>
      <c r="ED81" s="113"/>
      <c r="EE81" s="117"/>
    </row>
    <row r="82" spans="1:135" s="84" customFormat="1" ht="39" customHeight="1" x14ac:dyDescent="0.15">
      <c r="A82" s="251" t="str">
        <f>IF(ISBLANK(D82),"",IF(ISBLANK(参照用シート!$AD$4),"",参照用シート!$AD$4))</f>
        <v/>
      </c>
      <c r="B82" s="252" t="str">
        <f>IF(ISBLANK(D82),"",IF(ISBLANK(参照用シート!$AC$4),"",参照用シート!$AC$4))</f>
        <v/>
      </c>
      <c r="C82" s="253" t="str">
        <f t="shared" si="1"/>
        <v/>
      </c>
      <c r="D82" s="114"/>
      <c r="E82" s="118"/>
      <c r="F82" s="116"/>
      <c r="G82" s="132"/>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3"/>
      <c r="BU82" s="113"/>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3"/>
      <c r="DH82" s="113"/>
      <c r="DI82" s="113"/>
      <c r="DJ82" s="113"/>
      <c r="DK82" s="113"/>
      <c r="DL82" s="113"/>
      <c r="DM82" s="113"/>
      <c r="DN82" s="113"/>
      <c r="DO82" s="113"/>
      <c r="DP82" s="113"/>
      <c r="DQ82" s="113"/>
      <c r="DR82" s="113"/>
      <c r="DS82" s="113"/>
      <c r="DT82" s="113"/>
      <c r="DU82" s="113"/>
      <c r="DV82" s="113"/>
      <c r="DW82" s="113"/>
      <c r="DX82" s="113"/>
      <c r="DY82" s="113"/>
      <c r="DZ82" s="113"/>
      <c r="EA82" s="113"/>
      <c r="EB82" s="113"/>
      <c r="EC82" s="309"/>
      <c r="ED82" s="113"/>
      <c r="EE82" s="117"/>
    </row>
    <row r="83" spans="1:135" s="84" customFormat="1" ht="39" customHeight="1" x14ac:dyDescent="0.15">
      <c r="A83" s="251" t="str">
        <f>IF(ISBLANK(D83),"",IF(ISBLANK(参照用シート!$AD$4),"",参照用シート!$AD$4))</f>
        <v/>
      </c>
      <c r="B83" s="252" t="str">
        <f>IF(ISBLANK(D83),"",IF(ISBLANK(参照用シート!$AC$4),"",参照用シート!$AC$4))</f>
        <v/>
      </c>
      <c r="C83" s="253" t="str">
        <f t="shared" si="1"/>
        <v/>
      </c>
      <c r="D83" s="114"/>
      <c r="E83" s="118"/>
      <c r="F83" s="116"/>
      <c r="G83" s="132"/>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c r="DO83" s="113"/>
      <c r="DP83" s="113"/>
      <c r="DQ83" s="113"/>
      <c r="DR83" s="113"/>
      <c r="DS83" s="113"/>
      <c r="DT83" s="113"/>
      <c r="DU83" s="113"/>
      <c r="DV83" s="113"/>
      <c r="DW83" s="113"/>
      <c r="DX83" s="113"/>
      <c r="DY83" s="113"/>
      <c r="DZ83" s="113"/>
      <c r="EA83" s="113"/>
      <c r="EB83" s="113"/>
      <c r="EC83" s="309"/>
      <c r="ED83" s="113"/>
      <c r="EE83" s="117"/>
    </row>
    <row r="84" spans="1:135" s="84" customFormat="1" ht="39" customHeight="1" x14ac:dyDescent="0.15">
      <c r="A84" s="251" t="str">
        <f>IF(ISBLANK(D84),"",IF(ISBLANK(参照用シート!$AD$4),"",参照用シート!$AD$4))</f>
        <v/>
      </c>
      <c r="B84" s="252" t="str">
        <f>IF(ISBLANK(D84),"",IF(ISBLANK(参照用シート!$AC$4),"",参照用シート!$AC$4))</f>
        <v/>
      </c>
      <c r="C84" s="253" t="str">
        <f t="shared" si="1"/>
        <v/>
      </c>
      <c r="D84" s="114"/>
      <c r="E84" s="118"/>
      <c r="F84" s="116"/>
      <c r="G84" s="132"/>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3"/>
      <c r="CF84" s="113"/>
      <c r="CG84" s="113"/>
      <c r="CH84" s="113"/>
      <c r="CI84" s="113"/>
      <c r="CJ84" s="113"/>
      <c r="CK84" s="113"/>
      <c r="CL84" s="113"/>
      <c r="CM84" s="113"/>
      <c r="CN84" s="113"/>
      <c r="CO84" s="113"/>
      <c r="CP84" s="113"/>
      <c r="CQ84" s="113"/>
      <c r="CR84" s="113"/>
      <c r="CS84" s="113"/>
      <c r="CT84" s="113"/>
      <c r="CU84" s="113"/>
      <c r="CV84" s="113"/>
      <c r="CW84" s="113"/>
      <c r="CX84" s="113"/>
      <c r="CY84" s="113"/>
      <c r="CZ84" s="113"/>
      <c r="DA84" s="113"/>
      <c r="DB84" s="113"/>
      <c r="DC84" s="113"/>
      <c r="DD84" s="113"/>
      <c r="DE84" s="113"/>
      <c r="DF84" s="113"/>
      <c r="DG84" s="113"/>
      <c r="DH84" s="113"/>
      <c r="DI84" s="113"/>
      <c r="DJ84" s="113"/>
      <c r="DK84" s="113"/>
      <c r="DL84" s="113"/>
      <c r="DM84" s="113"/>
      <c r="DN84" s="113"/>
      <c r="DO84" s="113"/>
      <c r="DP84" s="113"/>
      <c r="DQ84" s="113"/>
      <c r="DR84" s="113"/>
      <c r="DS84" s="113"/>
      <c r="DT84" s="113"/>
      <c r="DU84" s="113"/>
      <c r="DV84" s="113"/>
      <c r="DW84" s="113"/>
      <c r="DX84" s="113"/>
      <c r="DY84" s="113"/>
      <c r="DZ84" s="113"/>
      <c r="EA84" s="113"/>
      <c r="EB84" s="113"/>
      <c r="EC84" s="309"/>
      <c r="ED84" s="113"/>
      <c r="EE84" s="117"/>
    </row>
    <row r="85" spans="1:135" s="84" customFormat="1" ht="39" customHeight="1" x14ac:dyDescent="0.15">
      <c r="A85" s="251" t="str">
        <f>IF(ISBLANK(D85),"",IF(ISBLANK(参照用シート!$AD$4),"",参照用シート!$AD$4))</f>
        <v/>
      </c>
      <c r="B85" s="252" t="str">
        <f>IF(ISBLANK(D85),"",IF(ISBLANK(参照用シート!$AC$4),"",参照用シート!$AC$4))</f>
        <v/>
      </c>
      <c r="C85" s="253" t="str">
        <f t="shared" ref="C85:C104" si="2">IF(ISBLANK(D85),"",C84+1)</f>
        <v/>
      </c>
      <c r="D85" s="114"/>
      <c r="E85" s="118"/>
      <c r="F85" s="116"/>
      <c r="G85" s="132"/>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113"/>
      <c r="BV85" s="113"/>
      <c r="BW85" s="113"/>
      <c r="BX85" s="113"/>
      <c r="BY85" s="113"/>
      <c r="BZ85" s="113"/>
      <c r="CA85" s="113"/>
      <c r="CB85" s="113"/>
      <c r="CC85" s="113"/>
      <c r="CD85" s="113"/>
      <c r="CE85" s="113"/>
      <c r="CF85" s="113"/>
      <c r="CG85" s="113"/>
      <c r="CH85" s="113"/>
      <c r="CI85" s="113"/>
      <c r="CJ85" s="113"/>
      <c r="CK85" s="113"/>
      <c r="CL85" s="113"/>
      <c r="CM85" s="113"/>
      <c r="CN85" s="113"/>
      <c r="CO85" s="113"/>
      <c r="CP85" s="113"/>
      <c r="CQ85" s="113"/>
      <c r="CR85" s="113"/>
      <c r="CS85" s="113"/>
      <c r="CT85" s="113"/>
      <c r="CU85" s="113"/>
      <c r="CV85" s="113"/>
      <c r="CW85" s="113"/>
      <c r="CX85" s="113"/>
      <c r="CY85" s="113"/>
      <c r="CZ85" s="113"/>
      <c r="DA85" s="113"/>
      <c r="DB85" s="113"/>
      <c r="DC85" s="113"/>
      <c r="DD85" s="113"/>
      <c r="DE85" s="113"/>
      <c r="DF85" s="113"/>
      <c r="DG85" s="113"/>
      <c r="DH85" s="113"/>
      <c r="DI85" s="113"/>
      <c r="DJ85" s="113"/>
      <c r="DK85" s="113"/>
      <c r="DL85" s="113"/>
      <c r="DM85" s="113"/>
      <c r="DN85" s="113"/>
      <c r="DO85" s="113"/>
      <c r="DP85" s="113"/>
      <c r="DQ85" s="113"/>
      <c r="DR85" s="113"/>
      <c r="DS85" s="113"/>
      <c r="DT85" s="113"/>
      <c r="DU85" s="113"/>
      <c r="DV85" s="113"/>
      <c r="DW85" s="113"/>
      <c r="DX85" s="113"/>
      <c r="DY85" s="113"/>
      <c r="DZ85" s="113"/>
      <c r="EA85" s="113"/>
      <c r="EB85" s="113"/>
      <c r="EC85" s="309"/>
      <c r="ED85" s="113"/>
      <c r="EE85" s="117"/>
    </row>
    <row r="86" spans="1:135" s="84" customFormat="1" ht="39" customHeight="1" x14ac:dyDescent="0.15">
      <c r="A86" s="251" t="str">
        <f>IF(ISBLANK(D86),"",IF(ISBLANK(参照用シート!$AD$4),"",参照用シート!$AD$4))</f>
        <v/>
      </c>
      <c r="B86" s="252" t="str">
        <f>IF(ISBLANK(D86),"",IF(ISBLANK(参照用シート!$AC$4),"",参照用シート!$AC$4))</f>
        <v/>
      </c>
      <c r="C86" s="253" t="str">
        <f t="shared" si="2"/>
        <v/>
      </c>
      <c r="D86" s="114"/>
      <c r="E86" s="118"/>
      <c r="F86" s="116"/>
      <c r="G86" s="132"/>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c r="CA86" s="113"/>
      <c r="CB86" s="113"/>
      <c r="CC86" s="113"/>
      <c r="CD86" s="113"/>
      <c r="CE86" s="113"/>
      <c r="CF86" s="113"/>
      <c r="CG86" s="113"/>
      <c r="CH86" s="113"/>
      <c r="CI86" s="113"/>
      <c r="CJ86" s="113"/>
      <c r="CK86" s="113"/>
      <c r="CL86" s="113"/>
      <c r="CM86" s="113"/>
      <c r="CN86" s="113"/>
      <c r="CO86" s="113"/>
      <c r="CP86" s="113"/>
      <c r="CQ86" s="113"/>
      <c r="CR86" s="113"/>
      <c r="CS86" s="113"/>
      <c r="CT86" s="113"/>
      <c r="CU86" s="113"/>
      <c r="CV86" s="113"/>
      <c r="CW86" s="113"/>
      <c r="CX86" s="113"/>
      <c r="CY86" s="113"/>
      <c r="CZ86" s="113"/>
      <c r="DA86" s="113"/>
      <c r="DB86" s="113"/>
      <c r="DC86" s="113"/>
      <c r="DD86" s="113"/>
      <c r="DE86" s="113"/>
      <c r="DF86" s="113"/>
      <c r="DG86" s="113"/>
      <c r="DH86" s="113"/>
      <c r="DI86" s="113"/>
      <c r="DJ86" s="113"/>
      <c r="DK86" s="113"/>
      <c r="DL86" s="113"/>
      <c r="DM86" s="113"/>
      <c r="DN86" s="113"/>
      <c r="DO86" s="113"/>
      <c r="DP86" s="113"/>
      <c r="DQ86" s="113"/>
      <c r="DR86" s="113"/>
      <c r="DS86" s="113"/>
      <c r="DT86" s="113"/>
      <c r="DU86" s="113"/>
      <c r="DV86" s="113"/>
      <c r="DW86" s="113"/>
      <c r="DX86" s="113"/>
      <c r="DY86" s="113"/>
      <c r="DZ86" s="113"/>
      <c r="EA86" s="113"/>
      <c r="EB86" s="113"/>
      <c r="EC86" s="309"/>
      <c r="ED86" s="113"/>
      <c r="EE86" s="117"/>
    </row>
    <row r="87" spans="1:135" s="84" customFormat="1" ht="39" customHeight="1" x14ac:dyDescent="0.15">
      <c r="A87" s="251" t="str">
        <f>IF(ISBLANK(D87),"",IF(ISBLANK(参照用シート!$AD$4),"",参照用シート!$AD$4))</f>
        <v/>
      </c>
      <c r="B87" s="252" t="str">
        <f>IF(ISBLANK(D87),"",IF(ISBLANK(参照用シート!$AC$4),"",参照用シート!$AC$4))</f>
        <v/>
      </c>
      <c r="C87" s="253" t="str">
        <f t="shared" si="2"/>
        <v/>
      </c>
      <c r="D87" s="114"/>
      <c r="E87" s="118"/>
      <c r="F87" s="116"/>
      <c r="G87" s="132"/>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c r="BT87" s="113"/>
      <c r="BU87" s="113"/>
      <c r="BV87" s="113"/>
      <c r="BW87" s="113"/>
      <c r="BX87" s="113"/>
      <c r="BY87" s="113"/>
      <c r="BZ87" s="113"/>
      <c r="CA87" s="113"/>
      <c r="CB87" s="113"/>
      <c r="CC87" s="113"/>
      <c r="CD87" s="113"/>
      <c r="CE87" s="113"/>
      <c r="CF87" s="113"/>
      <c r="CG87" s="113"/>
      <c r="CH87" s="113"/>
      <c r="CI87" s="113"/>
      <c r="CJ87" s="113"/>
      <c r="CK87" s="113"/>
      <c r="CL87" s="113"/>
      <c r="CM87" s="113"/>
      <c r="CN87" s="113"/>
      <c r="CO87" s="113"/>
      <c r="CP87" s="113"/>
      <c r="CQ87" s="113"/>
      <c r="CR87" s="113"/>
      <c r="CS87" s="113"/>
      <c r="CT87" s="113"/>
      <c r="CU87" s="113"/>
      <c r="CV87" s="113"/>
      <c r="CW87" s="113"/>
      <c r="CX87" s="113"/>
      <c r="CY87" s="113"/>
      <c r="CZ87" s="113"/>
      <c r="DA87" s="113"/>
      <c r="DB87" s="113"/>
      <c r="DC87" s="113"/>
      <c r="DD87" s="113"/>
      <c r="DE87" s="113"/>
      <c r="DF87" s="113"/>
      <c r="DG87" s="113"/>
      <c r="DH87" s="113"/>
      <c r="DI87" s="113"/>
      <c r="DJ87" s="113"/>
      <c r="DK87" s="113"/>
      <c r="DL87" s="113"/>
      <c r="DM87" s="113"/>
      <c r="DN87" s="113"/>
      <c r="DO87" s="113"/>
      <c r="DP87" s="113"/>
      <c r="DQ87" s="113"/>
      <c r="DR87" s="113"/>
      <c r="DS87" s="113"/>
      <c r="DT87" s="113"/>
      <c r="DU87" s="113"/>
      <c r="DV87" s="113"/>
      <c r="DW87" s="113"/>
      <c r="DX87" s="113"/>
      <c r="DY87" s="113"/>
      <c r="DZ87" s="113"/>
      <c r="EA87" s="113"/>
      <c r="EB87" s="113"/>
      <c r="EC87" s="309"/>
      <c r="ED87" s="113"/>
      <c r="EE87" s="117"/>
    </row>
    <row r="88" spans="1:135" s="84" customFormat="1" ht="39" customHeight="1" x14ac:dyDescent="0.15">
      <c r="A88" s="251" t="str">
        <f>IF(ISBLANK(D88),"",IF(ISBLANK(参照用シート!$AD$4),"",参照用シート!$AD$4))</f>
        <v/>
      </c>
      <c r="B88" s="252" t="str">
        <f>IF(ISBLANK(D88),"",IF(ISBLANK(参照用シート!$AC$4),"",参照用シート!$AC$4))</f>
        <v/>
      </c>
      <c r="C88" s="253" t="str">
        <f t="shared" si="2"/>
        <v/>
      </c>
      <c r="D88" s="114"/>
      <c r="E88" s="118"/>
      <c r="F88" s="116"/>
      <c r="G88" s="132"/>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3"/>
      <c r="CW88" s="113"/>
      <c r="CX88" s="113"/>
      <c r="CY88" s="113"/>
      <c r="CZ88" s="113"/>
      <c r="DA88" s="113"/>
      <c r="DB88" s="113"/>
      <c r="DC88" s="113"/>
      <c r="DD88" s="113"/>
      <c r="DE88" s="113"/>
      <c r="DF88" s="113"/>
      <c r="DG88" s="113"/>
      <c r="DH88" s="113"/>
      <c r="DI88" s="113"/>
      <c r="DJ88" s="113"/>
      <c r="DK88" s="113"/>
      <c r="DL88" s="113"/>
      <c r="DM88" s="113"/>
      <c r="DN88" s="113"/>
      <c r="DO88" s="113"/>
      <c r="DP88" s="113"/>
      <c r="DQ88" s="113"/>
      <c r="DR88" s="113"/>
      <c r="DS88" s="113"/>
      <c r="DT88" s="113"/>
      <c r="DU88" s="113"/>
      <c r="DV88" s="113"/>
      <c r="DW88" s="113"/>
      <c r="DX88" s="113"/>
      <c r="DY88" s="113"/>
      <c r="DZ88" s="113"/>
      <c r="EA88" s="113"/>
      <c r="EB88" s="113"/>
      <c r="EC88" s="309"/>
      <c r="ED88" s="113"/>
      <c r="EE88" s="117"/>
    </row>
    <row r="89" spans="1:135" s="84" customFormat="1" ht="39" customHeight="1" x14ac:dyDescent="0.15">
      <c r="A89" s="251" t="str">
        <f>IF(ISBLANK(D89),"",IF(ISBLANK(参照用シート!$AD$4),"",参照用シート!$AD$4))</f>
        <v/>
      </c>
      <c r="B89" s="252" t="str">
        <f>IF(ISBLANK(D89),"",IF(ISBLANK(参照用シート!$AC$4),"",参照用シート!$AC$4))</f>
        <v/>
      </c>
      <c r="C89" s="253" t="str">
        <f t="shared" si="2"/>
        <v/>
      </c>
      <c r="D89" s="114"/>
      <c r="E89" s="118"/>
      <c r="F89" s="116"/>
      <c r="G89" s="132"/>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3"/>
      <c r="BU89" s="113"/>
      <c r="BV89" s="113"/>
      <c r="BW89" s="113"/>
      <c r="BX89" s="113"/>
      <c r="BY89" s="113"/>
      <c r="BZ89" s="113"/>
      <c r="CA89" s="113"/>
      <c r="CB89" s="113"/>
      <c r="CC89" s="113"/>
      <c r="CD89" s="113"/>
      <c r="CE89" s="113"/>
      <c r="CF89" s="113"/>
      <c r="CG89" s="113"/>
      <c r="CH89" s="113"/>
      <c r="CI89" s="113"/>
      <c r="CJ89" s="113"/>
      <c r="CK89" s="113"/>
      <c r="CL89" s="113"/>
      <c r="CM89" s="113"/>
      <c r="CN89" s="113"/>
      <c r="CO89" s="113"/>
      <c r="CP89" s="113"/>
      <c r="CQ89" s="113"/>
      <c r="CR89" s="113"/>
      <c r="CS89" s="113"/>
      <c r="CT89" s="113"/>
      <c r="CU89" s="113"/>
      <c r="CV89" s="113"/>
      <c r="CW89" s="113"/>
      <c r="CX89" s="113"/>
      <c r="CY89" s="113"/>
      <c r="CZ89" s="113"/>
      <c r="DA89" s="113"/>
      <c r="DB89" s="113"/>
      <c r="DC89" s="113"/>
      <c r="DD89" s="113"/>
      <c r="DE89" s="113"/>
      <c r="DF89" s="113"/>
      <c r="DG89" s="113"/>
      <c r="DH89" s="113"/>
      <c r="DI89" s="113"/>
      <c r="DJ89" s="113"/>
      <c r="DK89" s="113"/>
      <c r="DL89" s="113"/>
      <c r="DM89" s="113"/>
      <c r="DN89" s="113"/>
      <c r="DO89" s="113"/>
      <c r="DP89" s="113"/>
      <c r="DQ89" s="113"/>
      <c r="DR89" s="113"/>
      <c r="DS89" s="113"/>
      <c r="DT89" s="113"/>
      <c r="DU89" s="113"/>
      <c r="DV89" s="113"/>
      <c r="DW89" s="113"/>
      <c r="DX89" s="113"/>
      <c r="DY89" s="113"/>
      <c r="DZ89" s="113"/>
      <c r="EA89" s="113"/>
      <c r="EB89" s="113"/>
      <c r="EC89" s="309"/>
      <c r="ED89" s="113"/>
      <c r="EE89" s="117"/>
    </row>
    <row r="90" spans="1:135" s="84" customFormat="1" ht="39" customHeight="1" x14ac:dyDescent="0.15">
      <c r="A90" s="251" t="str">
        <f>IF(ISBLANK(D90),"",IF(ISBLANK(参照用シート!$AD$4),"",参照用シート!$AD$4))</f>
        <v/>
      </c>
      <c r="B90" s="252" t="str">
        <f>IF(ISBLANK(D90),"",IF(ISBLANK(参照用シート!$AC$4),"",参照用シート!$AC$4))</f>
        <v/>
      </c>
      <c r="C90" s="253" t="str">
        <f t="shared" si="2"/>
        <v/>
      </c>
      <c r="D90" s="114"/>
      <c r="E90" s="118"/>
      <c r="F90" s="116"/>
      <c r="G90" s="132"/>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3"/>
      <c r="DJ90" s="113"/>
      <c r="DK90" s="113"/>
      <c r="DL90" s="113"/>
      <c r="DM90" s="113"/>
      <c r="DN90" s="113"/>
      <c r="DO90" s="113"/>
      <c r="DP90" s="113"/>
      <c r="DQ90" s="113"/>
      <c r="DR90" s="113"/>
      <c r="DS90" s="113"/>
      <c r="DT90" s="113"/>
      <c r="DU90" s="113"/>
      <c r="DV90" s="113"/>
      <c r="DW90" s="113"/>
      <c r="DX90" s="113"/>
      <c r="DY90" s="113"/>
      <c r="DZ90" s="113"/>
      <c r="EA90" s="113"/>
      <c r="EB90" s="113"/>
      <c r="EC90" s="309"/>
      <c r="ED90" s="113"/>
      <c r="EE90" s="117"/>
    </row>
    <row r="91" spans="1:135" s="84" customFormat="1" ht="39" customHeight="1" x14ac:dyDescent="0.15">
      <c r="A91" s="251" t="str">
        <f>IF(ISBLANK(D91),"",IF(ISBLANK(参照用シート!$AD$4),"",参照用シート!$AD$4))</f>
        <v/>
      </c>
      <c r="B91" s="252" t="str">
        <f>IF(ISBLANK(D91),"",IF(ISBLANK(参照用シート!$AC$4),"",参照用シート!$AC$4))</f>
        <v/>
      </c>
      <c r="C91" s="253" t="str">
        <f t="shared" si="2"/>
        <v/>
      </c>
      <c r="D91" s="114"/>
      <c r="E91" s="118"/>
      <c r="F91" s="116"/>
      <c r="G91" s="132"/>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c r="BT91" s="113"/>
      <c r="BU91" s="113"/>
      <c r="BV91" s="113"/>
      <c r="BW91" s="113"/>
      <c r="BX91" s="113"/>
      <c r="BY91" s="113"/>
      <c r="BZ91" s="113"/>
      <c r="CA91" s="113"/>
      <c r="CB91" s="113"/>
      <c r="CC91" s="113"/>
      <c r="CD91" s="113"/>
      <c r="CE91" s="113"/>
      <c r="CF91" s="113"/>
      <c r="CG91" s="113"/>
      <c r="CH91" s="113"/>
      <c r="CI91" s="113"/>
      <c r="CJ91" s="113"/>
      <c r="CK91" s="113"/>
      <c r="CL91" s="113"/>
      <c r="CM91" s="113"/>
      <c r="CN91" s="113"/>
      <c r="CO91" s="113"/>
      <c r="CP91" s="113"/>
      <c r="CQ91" s="113"/>
      <c r="CR91" s="113"/>
      <c r="CS91" s="113"/>
      <c r="CT91" s="113"/>
      <c r="CU91" s="113"/>
      <c r="CV91" s="113"/>
      <c r="CW91" s="113"/>
      <c r="CX91" s="113"/>
      <c r="CY91" s="113"/>
      <c r="CZ91" s="113"/>
      <c r="DA91" s="113"/>
      <c r="DB91" s="113"/>
      <c r="DC91" s="113"/>
      <c r="DD91" s="113"/>
      <c r="DE91" s="113"/>
      <c r="DF91" s="113"/>
      <c r="DG91" s="113"/>
      <c r="DH91" s="113"/>
      <c r="DI91" s="113"/>
      <c r="DJ91" s="113"/>
      <c r="DK91" s="113"/>
      <c r="DL91" s="113"/>
      <c r="DM91" s="113"/>
      <c r="DN91" s="113"/>
      <c r="DO91" s="113"/>
      <c r="DP91" s="113"/>
      <c r="DQ91" s="113"/>
      <c r="DR91" s="113"/>
      <c r="DS91" s="113"/>
      <c r="DT91" s="113"/>
      <c r="DU91" s="113"/>
      <c r="DV91" s="113"/>
      <c r="DW91" s="113"/>
      <c r="DX91" s="113"/>
      <c r="DY91" s="113"/>
      <c r="DZ91" s="113"/>
      <c r="EA91" s="113"/>
      <c r="EB91" s="113"/>
      <c r="EC91" s="309"/>
      <c r="ED91" s="113"/>
      <c r="EE91" s="117"/>
    </row>
    <row r="92" spans="1:135" s="84" customFormat="1" ht="39" customHeight="1" x14ac:dyDescent="0.15">
      <c r="A92" s="251" t="str">
        <f>IF(ISBLANK(D92),"",IF(ISBLANK(参照用シート!$AD$4),"",参照用シート!$AD$4))</f>
        <v/>
      </c>
      <c r="B92" s="252" t="str">
        <f>IF(ISBLANK(D92),"",IF(ISBLANK(参照用シート!$AC$4),"",参照用シート!$AC$4))</f>
        <v/>
      </c>
      <c r="C92" s="253" t="str">
        <f t="shared" si="2"/>
        <v/>
      </c>
      <c r="D92" s="114"/>
      <c r="E92" s="118"/>
      <c r="F92" s="116"/>
      <c r="G92" s="132"/>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3"/>
      <c r="CW92" s="113"/>
      <c r="CX92" s="113"/>
      <c r="CY92" s="113"/>
      <c r="CZ92" s="113"/>
      <c r="DA92" s="113"/>
      <c r="DB92" s="113"/>
      <c r="DC92" s="113"/>
      <c r="DD92" s="113"/>
      <c r="DE92" s="113"/>
      <c r="DF92" s="113"/>
      <c r="DG92" s="113"/>
      <c r="DH92" s="113"/>
      <c r="DI92" s="113"/>
      <c r="DJ92" s="113"/>
      <c r="DK92" s="113"/>
      <c r="DL92" s="113"/>
      <c r="DM92" s="113"/>
      <c r="DN92" s="113"/>
      <c r="DO92" s="113"/>
      <c r="DP92" s="113"/>
      <c r="DQ92" s="113"/>
      <c r="DR92" s="113"/>
      <c r="DS92" s="113"/>
      <c r="DT92" s="113"/>
      <c r="DU92" s="113"/>
      <c r="DV92" s="113"/>
      <c r="DW92" s="113"/>
      <c r="DX92" s="113"/>
      <c r="DY92" s="113"/>
      <c r="DZ92" s="113"/>
      <c r="EA92" s="113"/>
      <c r="EB92" s="113"/>
      <c r="EC92" s="309"/>
      <c r="ED92" s="113"/>
      <c r="EE92" s="117"/>
    </row>
    <row r="93" spans="1:135" s="84" customFormat="1" ht="39" customHeight="1" x14ac:dyDescent="0.15">
      <c r="A93" s="251" t="str">
        <f>IF(ISBLANK(D93),"",IF(ISBLANK(参照用シート!$AD$4),"",参照用シート!$AD$4))</f>
        <v/>
      </c>
      <c r="B93" s="252" t="str">
        <f>IF(ISBLANK(D93),"",IF(ISBLANK(参照用シート!$AC$4),"",参照用シート!$AC$4))</f>
        <v/>
      </c>
      <c r="C93" s="253" t="str">
        <f t="shared" si="2"/>
        <v/>
      </c>
      <c r="D93" s="114"/>
      <c r="E93" s="118"/>
      <c r="F93" s="116"/>
      <c r="G93" s="132"/>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c r="CF93" s="113"/>
      <c r="CG93" s="113"/>
      <c r="CH93" s="113"/>
      <c r="CI93" s="113"/>
      <c r="CJ93" s="113"/>
      <c r="CK93" s="113"/>
      <c r="CL93" s="113"/>
      <c r="CM93" s="113"/>
      <c r="CN93" s="113"/>
      <c r="CO93" s="113"/>
      <c r="CP93" s="113"/>
      <c r="CQ93" s="113"/>
      <c r="CR93" s="113"/>
      <c r="CS93" s="113"/>
      <c r="CT93" s="113"/>
      <c r="CU93" s="113"/>
      <c r="CV93" s="113"/>
      <c r="CW93" s="113"/>
      <c r="CX93" s="113"/>
      <c r="CY93" s="113"/>
      <c r="CZ93" s="113"/>
      <c r="DA93" s="113"/>
      <c r="DB93" s="113"/>
      <c r="DC93" s="113"/>
      <c r="DD93" s="113"/>
      <c r="DE93" s="113"/>
      <c r="DF93" s="113"/>
      <c r="DG93" s="113"/>
      <c r="DH93" s="113"/>
      <c r="DI93" s="113"/>
      <c r="DJ93" s="113"/>
      <c r="DK93" s="113"/>
      <c r="DL93" s="113"/>
      <c r="DM93" s="113"/>
      <c r="DN93" s="113"/>
      <c r="DO93" s="113"/>
      <c r="DP93" s="113"/>
      <c r="DQ93" s="113"/>
      <c r="DR93" s="113"/>
      <c r="DS93" s="113"/>
      <c r="DT93" s="113"/>
      <c r="DU93" s="113"/>
      <c r="DV93" s="113"/>
      <c r="DW93" s="113"/>
      <c r="DX93" s="113"/>
      <c r="DY93" s="113"/>
      <c r="DZ93" s="113"/>
      <c r="EA93" s="113"/>
      <c r="EB93" s="113"/>
      <c r="EC93" s="309"/>
      <c r="ED93" s="113"/>
      <c r="EE93" s="117"/>
    </row>
    <row r="94" spans="1:135" s="84" customFormat="1" ht="39" customHeight="1" x14ac:dyDescent="0.15">
      <c r="A94" s="251" t="str">
        <f>IF(ISBLANK(D94),"",IF(ISBLANK(参照用シート!$AD$4),"",参照用シート!$AD$4))</f>
        <v/>
      </c>
      <c r="B94" s="252" t="str">
        <f>IF(ISBLANK(D94),"",IF(ISBLANK(参照用シート!$AC$4),"",参照用シート!$AC$4))</f>
        <v/>
      </c>
      <c r="C94" s="253" t="str">
        <f t="shared" si="2"/>
        <v/>
      </c>
      <c r="D94" s="114"/>
      <c r="E94" s="118"/>
      <c r="F94" s="116"/>
      <c r="G94" s="132"/>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3"/>
      <c r="CW94" s="113"/>
      <c r="CX94" s="113"/>
      <c r="CY94" s="113"/>
      <c r="CZ94" s="113"/>
      <c r="DA94" s="113"/>
      <c r="DB94" s="113"/>
      <c r="DC94" s="113"/>
      <c r="DD94" s="113"/>
      <c r="DE94" s="113"/>
      <c r="DF94" s="113"/>
      <c r="DG94" s="113"/>
      <c r="DH94" s="113"/>
      <c r="DI94" s="113"/>
      <c r="DJ94" s="113"/>
      <c r="DK94" s="113"/>
      <c r="DL94" s="113"/>
      <c r="DM94" s="113"/>
      <c r="DN94" s="113"/>
      <c r="DO94" s="113"/>
      <c r="DP94" s="113"/>
      <c r="DQ94" s="113"/>
      <c r="DR94" s="113"/>
      <c r="DS94" s="113"/>
      <c r="DT94" s="113"/>
      <c r="DU94" s="113"/>
      <c r="DV94" s="113"/>
      <c r="DW94" s="113"/>
      <c r="DX94" s="113"/>
      <c r="DY94" s="113"/>
      <c r="DZ94" s="113"/>
      <c r="EA94" s="113"/>
      <c r="EB94" s="113"/>
      <c r="EC94" s="309"/>
      <c r="ED94" s="113"/>
      <c r="EE94" s="117"/>
    </row>
    <row r="95" spans="1:135" s="84" customFormat="1" ht="39" customHeight="1" x14ac:dyDescent="0.15">
      <c r="A95" s="251" t="str">
        <f>IF(ISBLANK(D95),"",IF(ISBLANK(参照用シート!$AD$4),"",参照用シート!$AD$4))</f>
        <v/>
      </c>
      <c r="B95" s="252" t="str">
        <f>IF(ISBLANK(D95),"",IF(ISBLANK(参照用シート!$AC$4),"",参照用シート!$AC$4))</f>
        <v/>
      </c>
      <c r="C95" s="253" t="str">
        <f t="shared" si="2"/>
        <v/>
      </c>
      <c r="D95" s="114"/>
      <c r="E95" s="118"/>
      <c r="F95" s="116"/>
      <c r="G95" s="132"/>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3"/>
      <c r="BN95" s="113"/>
      <c r="BO95" s="113"/>
      <c r="BP95" s="113"/>
      <c r="BQ95" s="113"/>
      <c r="BR95" s="113"/>
      <c r="BS95" s="113"/>
      <c r="BT95" s="113"/>
      <c r="BU95" s="113"/>
      <c r="BV95" s="113"/>
      <c r="BW95" s="113"/>
      <c r="BX95" s="113"/>
      <c r="BY95" s="113"/>
      <c r="BZ95" s="113"/>
      <c r="CA95" s="113"/>
      <c r="CB95" s="113"/>
      <c r="CC95" s="113"/>
      <c r="CD95" s="113"/>
      <c r="CE95" s="113"/>
      <c r="CF95" s="113"/>
      <c r="CG95" s="113"/>
      <c r="CH95" s="113"/>
      <c r="CI95" s="113"/>
      <c r="CJ95" s="113"/>
      <c r="CK95" s="113"/>
      <c r="CL95" s="113"/>
      <c r="CM95" s="113"/>
      <c r="CN95" s="113"/>
      <c r="CO95" s="113"/>
      <c r="CP95" s="113"/>
      <c r="CQ95" s="113"/>
      <c r="CR95" s="113"/>
      <c r="CS95" s="113"/>
      <c r="CT95" s="113"/>
      <c r="CU95" s="113"/>
      <c r="CV95" s="113"/>
      <c r="CW95" s="113"/>
      <c r="CX95" s="113"/>
      <c r="CY95" s="113"/>
      <c r="CZ95" s="113"/>
      <c r="DA95" s="113"/>
      <c r="DB95" s="113"/>
      <c r="DC95" s="113"/>
      <c r="DD95" s="113"/>
      <c r="DE95" s="113"/>
      <c r="DF95" s="113"/>
      <c r="DG95" s="113"/>
      <c r="DH95" s="113"/>
      <c r="DI95" s="113"/>
      <c r="DJ95" s="113"/>
      <c r="DK95" s="113"/>
      <c r="DL95" s="113"/>
      <c r="DM95" s="113"/>
      <c r="DN95" s="113"/>
      <c r="DO95" s="113"/>
      <c r="DP95" s="113"/>
      <c r="DQ95" s="113"/>
      <c r="DR95" s="113"/>
      <c r="DS95" s="113"/>
      <c r="DT95" s="113"/>
      <c r="DU95" s="113"/>
      <c r="DV95" s="113"/>
      <c r="DW95" s="113"/>
      <c r="DX95" s="113"/>
      <c r="DY95" s="113"/>
      <c r="DZ95" s="113"/>
      <c r="EA95" s="113"/>
      <c r="EB95" s="113"/>
      <c r="EC95" s="309"/>
      <c r="ED95" s="113"/>
      <c r="EE95" s="117"/>
    </row>
    <row r="96" spans="1:135" s="84" customFormat="1" ht="39" customHeight="1" x14ac:dyDescent="0.15">
      <c r="A96" s="251" t="str">
        <f>IF(ISBLANK(D96),"",IF(ISBLANK(参照用シート!$AD$4),"",参照用シート!$AD$4))</f>
        <v/>
      </c>
      <c r="B96" s="252" t="str">
        <f>IF(ISBLANK(D96),"",IF(ISBLANK(参照用シート!$AC$4),"",参照用シート!$AC$4))</f>
        <v/>
      </c>
      <c r="C96" s="253" t="str">
        <f t="shared" si="2"/>
        <v/>
      </c>
      <c r="D96" s="114"/>
      <c r="E96" s="118"/>
      <c r="F96" s="116"/>
      <c r="G96" s="132"/>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3"/>
      <c r="BQ96" s="113"/>
      <c r="BR96" s="113"/>
      <c r="BS96" s="113"/>
      <c r="BT96" s="113"/>
      <c r="BU96" s="113"/>
      <c r="BV96" s="113"/>
      <c r="BW96" s="113"/>
      <c r="BX96" s="113"/>
      <c r="BY96" s="113"/>
      <c r="BZ96" s="113"/>
      <c r="CA96" s="113"/>
      <c r="CB96" s="113"/>
      <c r="CC96" s="113"/>
      <c r="CD96" s="113"/>
      <c r="CE96" s="113"/>
      <c r="CF96" s="113"/>
      <c r="CG96" s="113"/>
      <c r="CH96" s="113"/>
      <c r="CI96" s="113"/>
      <c r="CJ96" s="113"/>
      <c r="CK96" s="113"/>
      <c r="CL96" s="113"/>
      <c r="CM96" s="113"/>
      <c r="CN96" s="113"/>
      <c r="CO96" s="113"/>
      <c r="CP96" s="113"/>
      <c r="CQ96" s="113"/>
      <c r="CR96" s="113"/>
      <c r="CS96" s="113"/>
      <c r="CT96" s="113"/>
      <c r="CU96" s="113"/>
      <c r="CV96" s="113"/>
      <c r="CW96" s="113"/>
      <c r="CX96" s="113"/>
      <c r="CY96" s="113"/>
      <c r="CZ96" s="113"/>
      <c r="DA96" s="113"/>
      <c r="DB96" s="113"/>
      <c r="DC96" s="113"/>
      <c r="DD96" s="113"/>
      <c r="DE96" s="113"/>
      <c r="DF96" s="113"/>
      <c r="DG96" s="113"/>
      <c r="DH96" s="113"/>
      <c r="DI96" s="113"/>
      <c r="DJ96" s="113"/>
      <c r="DK96" s="113"/>
      <c r="DL96" s="113"/>
      <c r="DM96" s="113"/>
      <c r="DN96" s="113"/>
      <c r="DO96" s="113"/>
      <c r="DP96" s="113"/>
      <c r="DQ96" s="113"/>
      <c r="DR96" s="113"/>
      <c r="DS96" s="113"/>
      <c r="DT96" s="113"/>
      <c r="DU96" s="113"/>
      <c r="DV96" s="113"/>
      <c r="DW96" s="113"/>
      <c r="DX96" s="113"/>
      <c r="DY96" s="113"/>
      <c r="DZ96" s="113"/>
      <c r="EA96" s="113"/>
      <c r="EB96" s="113"/>
      <c r="EC96" s="309"/>
      <c r="ED96" s="113"/>
      <c r="EE96" s="117"/>
    </row>
    <row r="97" spans="1:135" s="84" customFormat="1" ht="39" customHeight="1" x14ac:dyDescent="0.15">
      <c r="A97" s="251" t="str">
        <f>IF(ISBLANK(D97),"",IF(ISBLANK(参照用シート!$AD$4),"",参照用シート!$AD$4))</f>
        <v/>
      </c>
      <c r="B97" s="252" t="str">
        <f>IF(ISBLANK(D97),"",IF(ISBLANK(参照用シート!$AC$4),"",参照用シート!$AC$4))</f>
        <v/>
      </c>
      <c r="C97" s="253" t="str">
        <f t="shared" si="2"/>
        <v/>
      </c>
      <c r="D97" s="114"/>
      <c r="E97" s="118"/>
      <c r="F97" s="116"/>
      <c r="G97" s="132"/>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I97" s="113"/>
      <c r="CJ97" s="113"/>
      <c r="CK97" s="113"/>
      <c r="CL97" s="113"/>
      <c r="CM97" s="113"/>
      <c r="CN97" s="113"/>
      <c r="CO97" s="113"/>
      <c r="CP97" s="113"/>
      <c r="CQ97" s="113"/>
      <c r="CR97" s="113"/>
      <c r="CS97" s="113"/>
      <c r="CT97" s="113"/>
      <c r="CU97" s="113"/>
      <c r="CV97" s="113"/>
      <c r="CW97" s="113"/>
      <c r="CX97" s="113"/>
      <c r="CY97" s="113"/>
      <c r="CZ97" s="113"/>
      <c r="DA97" s="113"/>
      <c r="DB97" s="113"/>
      <c r="DC97" s="113"/>
      <c r="DD97" s="113"/>
      <c r="DE97" s="113"/>
      <c r="DF97" s="113"/>
      <c r="DG97" s="113"/>
      <c r="DH97" s="113"/>
      <c r="DI97" s="113"/>
      <c r="DJ97" s="113"/>
      <c r="DK97" s="113"/>
      <c r="DL97" s="113"/>
      <c r="DM97" s="113"/>
      <c r="DN97" s="113"/>
      <c r="DO97" s="113"/>
      <c r="DP97" s="113"/>
      <c r="DQ97" s="113"/>
      <c r="DR97" s="113"/>
      <c r="DS97" s="113"/>
      <c r="DT97" s="113"/>
      <c r="DU97" s="113"/>
      <c r="DV97" s="113"/>
      <c r="DW97" s="113"/>
      <c r="DX97" s="113"/>
      <c r="DY97" s="113"/>
      <c r="DZ97" s="113"/>
      <c r="EA97" s="113"/>
      <c r="EB97" s="113"/>
      <c r="EC97" s="309"/>
      <c r="ED97" s="113"/>
      <c r="EE97" s="117"/>
    </row>
    <row r="98" spans="1:135" s="84" customFormat="1" ht="39" customHeight="1" x14ac:dyDescent="0.15">
      <c r="A98" s="251" t="str">
        <f>IF(ISBLANK(D98),"",IF(ISBLANK(参照用シート!$AD$4),"",参照用シート!$AD$4))</f>
        <v/>
      </c>
      <c r="B98" s="252" t="str">
        <f>IF(ISBLANK(D98),"",IF(ISBLANK(参照用シート!$AC$4),"",参照用シート!$AC$4))</f>
        <v/>
      </c>
      <c r="C98" s="253" t="str">
        <f t="shared" si="2"/>
        <v/>
      </c>
      <c r="D98" s="114"/>
      <c r="E98" s="118"/>
      <c r="F98" s="116"/>
      <c r="G98" s="132"/>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3"/>
      <c r="BU98" s="113"/>
      <c r="BV98" s="113"/>
      <c r="BW98" s="113"/>
      <c r="BX98" s="113"/>
      <c r="BY98" s="113"/>
      <c r="BZ98" s="113"/>
      <c r="CA98" s="113"/>
      <c r="CB98" s="113"/>
      <c r="CC98" s="113"/>
      <c r="CD98" s="113"/>
      <c r="CE98" s="113"/>
      <c r="CF98" s="113"/>
      <c r="CG98" s="113"/>
      <c r="CH98" s="113"/>
      <c r="CI98" s="113"/>
      <c r="CJ98" s="113"/>
      <c r="CK98" s="113"/>
      <c r="CL98" s="113"/>
      <c r="CM98" s="113"/>
      <c r="CN98" s="113"/>
      <c r="CO98" s="113"/>
      <c r="CP98" s="113"/>
      <c r="CQ98" s="113"/>
      <c r="CR98" s="113"/>
      <c r="CS98" s="113"/>
      <c r="CT98" s="113"/>
      <c r="CU98" s="113"/>
      <c r="CV98" s="113"/>
      <c r="CW98" s="113"/>
      <c r="CX98" s="113"/>
      <c r="CY98" s="113"/>
      <c r="CZ98" s="113"/>
      <c r="DA98" s="113"/>
      <c r="DB98" s="113"/>
      <c r="DC98" s="113"/>
      <c r="DD98" s="113"/>
      <c r="DE98" s="113"/>
      <c r="DF98" s="113"/>
      <c r="DG98" s="113"/>
      <c r="DH98" s="113"/>
      <c r="DI98" s="113"/>
      <c r="DJ98" s="113"/>
      <c r="DK98" s="113"/>
      <c r="DL98" s="113"/>
      <c r="DM98" s="113"/>
      <c r="DN98" s="113"/>
      <c r="DO98" s="113"/>
      <c r="DP98" s="113"/>
      <c r="DQ98" s="113"/>
      <c r="DR98" s="113"/>
      <c r="DS98" s="113"/>
      <c r="DT98" s="113"/>
      <c r="DU98" s="113"/>
      <c r="DV98" s="113"/>
      <c r="DW98" s="113"/>
      <c r="DX98" s="113"/>
      <c r="DY98" s="113"/>
      <c r="DZ98" s="113"/>
      <c r="EA98" s="113"/>
      <c r="EB98" s="113"/>
      <c r="EC98" s="309"/>
      <c r="ED98" s="113"/>
      <c r="EE98" s="117"/>
    </row>
    <row r="99" spans="1:135" s="84" customFormat="1" ht="39" customHeight="1" x14ac:dyDescent="0.15">
      <c r="A99" s="251" t="str">
        <f>IF(ISBLANK(D99),"",IF(ISBLANK(参照用シート!$AD$4),"",参照用シート!$AD$4))</f>
        <v/>
      </c>
      <c r="B99" s="252" t="str">
        <f>IF(ISBLANK(D99),"",IF(ISBLANK(参照用シート!$AC$4),"",参照用シート!$AC$4))</f>
        <v/>
      </c>
      <c r="C99" s="253" t="str">
        <f t="shared" si="2"/>
        <v/>
      </c>
      <c r="D99" s="114"/>
      <c r="E99" s="118"/>
      <c r="F99" s="116"/>
      <c r="G99" s="132"/>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c r="CK99" s="113"/>
      <c r="CL99" s="113"/>
      <c r="CM99" s="113"/>
      <c r="CN99" s="113"/>
      <c r="CO99" s="113"/>
      <c r="CP99" s="113"/>
      <c r="CQ99" s="113"/>
      <c r="CR99" s="113"/>
      <c r="CS99" s="113"/>
      <c r="CT99" s="113"/>
      <c r="CU99" s="113"/>
      <c r="CV99" s="113"/>
      <c r="CW99" s="113"/>
      <c r="CX99" s="113"/>
      <c r="CY99" s="113"/>
      <c r="CZ99" s="113"/>
      <c r="DA99" s="113"/>
      <c r="DB99" s="113"/>
      <c r="DC99" s="113"/>
      <c r="DD99" s="113"/>
      <c r="DE99" s="113"/>
      <c r="DF99" s="113"/>
      <c r="DG99" s="113"/>
      <c r="DH99" s="113"/>
      <c r="DI99" s="113"/>
      <c r="DJ99" s="113"/>
      <c r="DK99" s="113"/>
      <c r="DL99" s="113"/>
      <c r="DM99" s="113"/>
      <c r="DN99" s="113"/>
      <c r="DO99" s="113"/>
      <c r="DP99" s="113"/>
      <c r="DQ99" s="113"/>
      <c r="DR99" s="113"/>
      <c r="DS99" s="113"/>
      <c r="DT99" s="113"/>
      <c r="DU99" s="113"/>
      <c r="DV99" s="113"/>
      <c r="DW99" s="113"/>
      <c r="DX99" s="113"/>
      <c r="DY99" s="113"/>
      <c r="DZ99" s="113"/>
      <c r="EA99" s="113"/>
      <c r="EB99" s="113"/>
      <c r="EC99" s="309"/>
      <c r="ED99" s="113"/>
      <c r="EE99" s="117"/>
    </row>
    <row r="100" spans="1:135" s="84" customFormat="1" ht="39" customHeight="1" x14ac:dyDescent="0.15">
      <c r="A100" s="251" t="str">
        <f>IF(ISBLANK(D100),"",IF(ISBLANK(参照用シート!$AD$4),"",参照用シート!$AD$4))</f>
        <v/>
      </c>
      <c r="B100" s="252" t="str">
        <f>IF(ISBLANK(D100),"",IF(ISBLANK(参照用シート!$AC$4),"",参照用シート!$AC$4))</f>
        <v/>
      </c>
      <c r="C100" s="253" t="str">
        <f t="shared" si="2"/>
        <v/>
      </c>
      <c r="D100" s="114"/>
      <c r="E100" s="118"/>
      <c r="F100" s="116"/>
      <c r="G100" s="132"/>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c r="BQ100" s="113"/>
      <c r="BR100" s="113"/>
      <c r="BS100" s="113"/>
      <c r="BT100" s="113"/>
      <c r="BU100" s="113"/>
      <c r="BV100" s="113"/>
      <c r="BW100" s="113"/>
      <c r="BX100" s="113"/>
      <c r="BY100" s="113"/>
      <c r="BZ100" s="113"/>
      <c r="CA100" s="113"/>
      <c r="CB100" s="113"/>
      <c r="CC100" s="113"/>
      <c r="CD100" s="113"/>
      <c r="CE100" s="113"/>
      <c r="CF100" s="113"/>
      <c r="CG100" s="113"/>
      <c r="CH100" s="113"/>
      <c r="CI100" s="113"/>
      <c r="CJ100" s="113"/>
      <c r="CK100" s="113"/>
      <c r="CL100" s="113"/>
      <c r="CM100" s="113"/>
      <c r="CN100" s="113"/>
      <c r="CO100" s="113"/>
      <c r="CP100" s="113"/>
      <c r="CQ100" s="113"/>
      <c r="CR100" s="113"/>
      <c r="CS100" s="113"/>
      <c r="CT100" s="113"/>
      <c r="CU100" s="113"/>
      <c r="CV100" s="113"/>
      <c r="CW100" s="113"/>
      <c r="CX100" s="113"/>
      <c r="CY100" s="113"/>
      <c r="CZ100" s="113"/>
      <c r="DA100" s="113"/>
      <c r="DB100" s="113"/>
      <c r="DC100" s="113"/>
      <c r="DD100" s="113"/>
      <c r="DE100" s="113"/>
      <c r="DF100" s="113"/>
      <c r="DG100" s="113"/>
      <c r="DH100" s="113"/>
      <c r="DI100" s="113"/>
      <c r="DJ100" s="113"/>
      <c r="DK100" s="113"/>
      <c r="DL100" s="113"/>
      <c r="DM100" s="113"/>
      <c r="DN100" s="113"/>
      <c r="DO100" s="113"/>
      <c r="DP100" s="113"/>
      <c r="DQ100" s="113"/>
      <c r="DR100" s="113"/>
      <c r="DS100" s="113"/>
      <c r="DT100" s="113"/>
      <c r="DU100" s="113"/>
      <c r="DV100" s="113"/>
      <c r="DW100" s="113"/>
      <c r="DX100" s="113"/>
      <c r="DY100" s="113"/>
      <c r="DZ100" s="113"/>
      <c r="EA100" s="113"/>
      <c r="EB100" s="113"/>
      <c r="EC100" s="309"/>
      <c r="ED100" s="113"/>
      <c r="EE100" s="117"/>
    </row>
    <row r="101" spans="1:135" s="84" customFormat="1" ht="39" customHeight="1" x14ac:dyDescent="0.15">
      <c r="A101" s="251" t="str">
        <f>IF(ISBLANK(D101),"",IF(ISBLANK(参照用シート!$AD$4),"",参照用シート!$AD$4))</f>
        <v/>
      </c>
      <c r="B101" s="252" t="str">
        <f>IF(ISBLANK(D101),"",IF(ISBLANK(参照用シート!$AC$4),"",参照用シート!$AC$4))</f>
        <v/>
      </c>
      <c r="C101" s="253" t="str">
        <f t="shared" si="2"/>
        <v/>
      </c>
      <c r="D101" s="114"/>
      <c r="E101" s="118"/>
      <c r="F101" s="116"/>
      <c r="G101" s="132"/>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c r="BM101" s="113"/>
      <c r="BN101" s="113"/>
      <c r="BO101" s="113"/>
      <c r="BP101" s="113"/>
      <c r="BQ101" s="113"/>
      <c r="BR101" s="113"/>
      <c r="BS101" s="113"/>
      <c r="BT101" s="113"/>
      <c r="BU101" s="113"/>
      <c r="BV101" s="113"/>
      <c r="BW101" s="113"/>
      <c r="BX101" s="113"/>
      <c r="BY101" s="113"/>
      <c r="BZ101" s="113"/>
      <c r="CA101" s="113"/>
      <c r="CB101" s="113"/>
      <c r="CC101" s="113"/>
      <c r="CD101" s="113"/>
      <c r="CE101" s="113"/>
      <c r="CF101" s="113"/>
      <c r="CG101" s="113"/>
      <c r="CH101" s="113"/>
      <c r="CI101" s="113"/>
      <c r="CJ101" s="113"/>
      <c r="CK101" s="113"/>
      <c r="CL101" s="113"/>
      <c r="CM101" s="113"/>
      <c r="CN101" s="113"/>
      <c r="CO101" s="113"/>
      <c r="CP101" s="113"/>
      <c r="CQ101" s="113"/>
      <c r="CR101" s="113"/>
      <c r="CS101" s="113"/>
      <c r="CT101" s="113"/>
      <c r="CU101" s="113"/>
      <c r="CV101" s="113"/>
      <c r="CW101" s="113"/>
      <c r="CX101" s="113"/>
      <c r="CY101" s="113"/>
      <c r="CZ101" s="113"/>
      <c r="DA101" s="113"/>
      <c r="DB101" s="113"/>
      <c r="DC101" s="113"/>
      <c r="DD101" s="113"/>
      <c r="DE101" s="113"/>
      <c r="DF101" s="113"/>
      <c r="DG101" s="113"/>
      <c r="DH101" s="113"/>
      <c r="DI101" s="113"/>
      <c r="DJ101" s="113"/>
      <c r="DK101" s="113"/>
      <c r="DL101" s="113"/>
      <c r="DM101" s="113"/>
      <c r="DN101" s="113"/>
      <c r="DO101" s="113"/>
      <c r="DP101" s="113"/>
      <c r="DQ101" s="113"/>
      <c r="DR101" s="113"/>
      <c r="DS101" s="113"/>
      <c r="DT101" s="113"/>
      <c r="DU101" s="113"/>
      <c r="DV101" s="113"/>
      <c r="DW101" s="113"/>
      <c r="DX101" s="113"/>
      <c r="DY101" s="113"/>
      <c r="DZ101" s="113"/>
      <c r="EA101" s="113"/>
      <c r="EB101" s="113"/>
      <c r="EC101" s="309"/>
      <c r="ED101" s="113"/>
      <c r="EE101" s="117"/>
    </row>
    <row r="102" spans="1:135" s="84" customFormat="1" ht="39" customHeight="1" x14ac:dyDescent="0.15">
      <c r="A102" s="251" t="str">
        <f>IF(ISBLANK(D102),"",IF(ISBLANK(参照用シート!$AD$4),"",参照用シート!$AD$4))</f>
        <v/>
      </c>
      <c r="B102" s="252" t="str">
        <f>IF(ISBLANK(D102),"",IF(ISBLANK(参照用シート!$AC$4),"",参照用シート!$AC$4))</f>
        <v/>
      </c>
      <c r="C102" s="253" t="str">
        <f t="shared" si="2"/>
        <v/>
      </c>
      <c r="D102" s="114"/>
      <c r="E102" s="118"/>
      <c r="F102" s="116"/>
      <c r="G102" s="132"/>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3"/>
      <c r="BQ102" s="113"/>
      <c r="BR102" s="113"/>
      <c r="BS102" s="113"/>
      <c r="BT102" s="113"/>
      <c r="BU102" s="113"/>
      <c r="BV102" s="113"/>
      <c r="BW102" s="113"/>
      <c r="BX102" s="113"/>
      <c r="BY102" s="113"/>
      <c r="BZ102" s="113"/>
      <c r="CA102" s="113"/>
      <c r="CB102" s="113"/>
      <c r="CC102" s="113"/>
      <c r="CD102" s="113"/>
      <c r="CE102" s="113"/>
      <c r="CF102" s="113"/>
      <c r="CG102" s="113"/>
      <c r="CH102" s="113"/>
      <c r="CI102" s="113"/>
      <c r="CJ102" s="113"/>
      <c r="CK102" s="113"/>
      <c r="CL102" s="113"/>
      <c r="CM102" s="113"/>
      <c r="CN102" s="113"/>
      <c r="CO102" s="113"/>
      <c r="CP102" s="113"/>
      <c r="CQ102" s="113"/>
      <c r="CR102" s="113"/>
      <c r="CS102" s="113"/>
      <c r="CT102" s="113"/>
      <c r="CU102" s="113"/>
      <c r="CV102" s="113"/>
      <c r="CW102" s="113"/>
      <c r="CX102" s="113"/>
      <c r="CY102" s="113"/>
      <c r="CZ102" s="113"/>
      <c r="DA102" s="113"/>
      <c r="DB102" s="113"/>
      <c r="DC102" s="113"/>
      <c r="DD102" s="113"/>
      <c r="DE102" s="113"/>
      <c r="DF102" s="113"/>
      <c r="DG102" s="113"/>
      <c r="DH102" s="113"/>
      <c r="DI102" s="113"/>
      <c r="DJ102" s="113"/>
      <c r="DK102" s="113"/>
      <c r="DL102" s="113"/>
      <c r="DM102" s="113"/>
      <c r="DN102" s="113"/>
      <c r="DO102" s="113"/>
      <c r="DP102" s="113"/>
      <c r="DQ102" s="113"/>
      <c r="DR102" s="113"/>
      <c r="DS102" s="113"/>
      <c r="DT102" s="113"/>
      <c r="DU102" s="113"/>
      <c r="DV102" s="113"/>
      <c r="DW102" s="113"/>
      <c r="DX102" s="113"/>
      <c r="DY102" s="113"/>
      <c r="DZ102" s="113"/>
      <c r="EA102" s="113"/>
      <c r="EB102" s="113"/>
      <c r="EC102" s="309"/>
      <c r="ED102" s="113"/>
      <c r="EE102" s="117"/>
    </row>
    <row r="103" spans="1:135" s="84" customFormat="1" ht="39" customHeight="1" x14ac:dyDescent="0.15">
      <c r="A103" s="251" t="str">
        <f>IF(ISBLANK(D103),"",IF(ISBLANK(参照用シート!$AD$4),"",参照用シート!$AD$4))</f>
        <v/>
      </c>
      <c r="B103" s="252" t="str">
        <f>IF(ISBLANK(D103),"",IF(ISBLANK(参照用シート!$AC$4),"",参照用シート!$AC$4))</f>
        <v/>
      </c>
      <c r="C103" s="253" t="str">
        <f t="shared" si="2"/>
        <v/>
      </c>
      <c r="D103" s="114"/>
      <c r="E103" s="118"/>
      <c r="F103" s="116"/>
      <c r="G103" s="132"/>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c r="BM103" s="113"/>
      <c r="BN103" s="113"/>
      <c r="BO103" s="113"/>
      <c r="BP103" s="113"/>
      <c r="BQ103" s="113"/>
      <c r="BR103" s="113"/>
      <c r="BS103" s="113"/>
      <c r="BT103" s="113"/>
      <c r="BU103" s="113"/>
      <c r="BV103" s="113"/>
      <c r="BW103" s="113"/>
      <c r="BX103" s="113"/>
      <c r="BY103" s="113"/>
      <c r="BZ103" s="113"/>
      <c r="CA103" s="113"/>
      <c r="CB103" s="113"/>
      <c r="CC103" s="113"/>
      <c r="CD103" s="113"/>
      <c r="CE103" s="113"/>
      <c r="CF103" s="113"/>
      <c r="CG103" s="113"/>
      <c r="CH103" s="113"/>
      <c r="CI103" s="113"/>
      <c r="CJ103" s="113"/>
      <c r="CK103" s="113"/>
      <c r="CL103" s="113"/>
      <c r="CM103" s="113"/>
      <c r="CN103" s="113"/>
      <c r="CO103" s="113"/>
      <c r="CP103" s="113"/>
      <c r="CQ103" s="113"/>
      <c r="CR103" s="113"/>
      <c r="CS103" s="113"/>
      <c r="CT103" s="113"/>
      <c r="CU103" s="113"/>
      <c r="CV103" s="113"/>
      <c r="CW103" s="113"/>
      <c r="CX103" s="113"/>
      <c r="CY103" s="113"/>
      <c r="CZ103" s="113"/>
      <c r="DA103" s="113"/>
      <c r="DB103" s="113"/>
      <c r="DC103" s="113"/>
      <c r="DD103" s="113"/>
      <c r="DE103" s="113"/>
      <c r="DF103" s="113"/>
      <c r="DG103" s="113"/>
      <c r="DH103" s="113"/>
      <c r="DI103" s="113"/>
      <c r="DJ103" s="113"/>
      <c r="DK103" s="113"/>
      <c r="DL103" s="113"/>
      <c r="DM103" s="113"/>
      <c r="DN103" s="113"/>
      <c r="DO103" s="113"/>
      <c r="DP103" s="113"/>
      <c r="DQ103" s="113"/>
      <c r="DR103" s="113"/>
      <c r="DS103" s="113"/>
      <c r="DT103" s="113"/>
      <c r="DU103" s="113"/>
      <c r="DV103" s="113"/>
      <c r="DW103" s="113"/>
      <c r="DX103" s="113"/>
      <c r="DY103" s="113"/>
      <c r="DZ103" s="113"/>
      <c r="EA103" s="113"/>
      <c r="EB103" s="113"/>
      <c r="EC103" s="309"/>
      <c r="ED103" s="113"/>
      <c r="EE103" s="117"/>
    </row>
    <row r="104" spans="1:135" s="84" customFormat="1" ht="39" customHeight="1" x14ac:dyDescent="0.15">
      <c r="A104" s="251" t="str">
        <f>IF(ISBLANK(D104),"",IF(ISBLANK(参照用シート!$AD$4),"",参照用シート!$AD$4))</f>
        <v/>
      </c>
      <c r="B104" s="252" t="str">
        <f>IF(ISBLANK(D104),"",IF(ISBLANK(参照用シート!$AC$4),"",参照用シート!$AC$4))</f>
        <v/>
      </c>
      <c r="C104" s="253" t="str">
        <f t="shared" si="2"/>
        <v/>
      </c>
      <c r="D104" s="114"/>
      <c r="E104" s="118"/>
      <c r="F104" s="116"/>
      <c r="G104" s="132"/>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3"/>
      <c r="BT104" s="113"/>
      <c r="BU104" s="113"/>
      <c r="BV104" s="113"/>
      <c r="BW104" s="113"/>
      <c r="BX104" s="113"/>
      <c r="BY104" s="113"/>
      <c r="BZ104" s="113"/>
      <c r="CA104" s="113"/>
      <c r="CB104" s="113"/>
      <c r="CC104" s="113"/>
      <c r="CD104" s="113"/>
      <c r="CE104" s="113"/>
      <c r="CF104" s="113"/>
      <c r="CG104" s="113"/>
      <c r="CH104" s="113"/>
      <c r="CI104" s="113"/>
      <c r="CJ104" s="113"/>
      <c r="CK104" s="113"/>
      <c r="CL104" s="113"/>
      <c r="CM104" s="113"/>
      <c r="CN104" s="113"/>
      <c r="CO104" s="113"/>
      <c r="CP104" s="113"/>
      <c r="CQ104" s="113"/>
      <c r="CR104" s="113"/>
      <c r="CS104" s="113"/>
      <c r="CT104" s="113"/>
      <c r="CU104" s="113"/>
      <c r="CV104" s="113"/>
      <c r="CW104" s="113"/>
      <c r="CX104" s="113"/>
      <c r="CY104" s="113"/>
      <c r="CZ104" s="113"/>
      <c r="DA104" s="113"/>
      <c r="DB104" s="113"/>
      <c r="DC104" s="113"/>
      <c r="DD104" s="113"/>
      <c r="DE104" s="113"/>
      <c r="DF104" s="113"/>
      <c r="DG104" s="113"/>
      <c r="DH104" s="113"/>
      <c r="DI104" s="113"/>
      <c r="DJ104" s="113"/>
      <c r="DK104" s="113"/>
      <c r="DL104" s="113"/>
      <c r="DM104" s="113"/>
      <c r="DN104" s="113"/>
      <c r="DO104" s="113"/>
      <c r="DP104" s="113"/>
      <c r="DQ104" s="113"/>
      <c r="DR104" s="113"/>
      <c r="DS104" s="113"/>
      <c r="DT104" s="113"/>
      <c r="DU104" s="113"/>
      <c r="DV104" s="113"/>
      <c r="DW104" s="113"/>
      <c r="DX104" s="113"/>
      <c r="DY104" s="113"/>
      <c r="DZ104" s="113"/>
      <c r="EA104" s="113"/>
      <c r="EB104" s="113"/>
      <c r="EC104" s="309"/>
      <c r="ED104" s="113"/>
      <c r="EE104" s="117"/>
    </row>
    <row r="105" spans="1:135" x14ac:dyDescent="0.15">
      <c r="EE105" s="79"/>
    </row>
    <row r="106" spans="1:135" x14ac:dyDescent="0.15">
      <c r="EE106" s="79"/>
    </row>
    <row r="107" spans="1:135" x14ac:dyDescent="0.15">
      <c r="EE107" s="79"/>
    </row>
    <row r="108" spans="1:135" x14ac:dyDescent="0.15">
      <c r="EE108" s="79"/>
    </row>
    <row r="109" spans="1:135" x14ac:dyDescent="0.15">
      <c r="EE109" s="79"/>
    </row>
    <row r="110" spans="1:135" x14ac:dyDescent="0.15">
      <c r="EE110" s="79"/>
    </row>
    <row r="111" spans="1:135" x14ac:dyDescent="0.15">
      <c r="EE111" s="79"/>
    </row>
    <row r="112" spans="1:135" x14ac:dyDescent="0.15">
      <c r="EE112" s="79"/>
    </row>
    <row r="113" spans="135:135" x14ac:dyDescent="0.15">
      <c r="EE113" s="79"/>
    </row>
    <row r="114" spans="135:135" x14ac:dyDescent="0.15">
      <c r="EE114" s="79"/>
    </row>
    <row r="185" spans="8:9" x14ac:dyDescent="0.15">
      <c r="H185" s="81" t="s">
        <v>368</v>
      </c>
      <c r="I185" s="81" t="s">
        <v>447</v>
      </c>
    </row>
    <row r="186" spans="8:9" x14ac:dyDescent="0.15">
      <c r="I186" s="81" t="s">
        <v>448</v>
      </c>
    </row>
    <row r="187" spans="8:9" x14ac:dyDescent="0.15">
      <c r="I187" s="81" t="s">
        <v>449</v>
      </c>
    </row>
    <row r="188" spans="8:9" x14ac:dyDescent="0.15">
      <c r="I188" s="81" t="s">
        <v>450</v>
      </c>
    </row>
    <row r="189" spans="8:9" x14ac:dyDescent="0.15">
      <c r="I189" s="81" t="s">
        <v>397</v>
      </c>
    </row>
    <row r="190" spans="8:9" x14ac:dyDescent="0.15">
      <c r="I190" s="81" t="s">
        <v>451</v>
      </c>
    </row>
    <row r="191" spans="8:9" x14ac:dyDescent="0.15">
      <c r="I191" s="81" t="s">
        <v>452</v>
      </c>
    </row>
    <row r="192" spans="8:9" x14ac:dyDescent="0.15">
      <c r="I192" s="81" t="s">
        <v>453</v>
      </c>
    </row>
    <row r="193" spans="9:9" x14ac:dyDescent="0.15">
      <c r="I193" s="81" t="s">
        <v>454</v>
      </c>
    </row>
    <row r="194" spans="9:9" x14ac:dyDescent="0.15">
      <c r="I194" s="81" t="s">
        <v>398</v>
      </c>
    </row>
    <row r="195" spans="9:9" x14ac:dyDescent="0.15">
      <c r="I195" s="81" t="s">
        <v>455</v>
      </c>
    </row>
    <row r="196" spans="9:9" x14ac:dyDescent="0.15">
      <c r="I196" s="81" t="s">
        <v>456</v>
      </c>
    </row>
    <row r="197" spans="9:9" x14ac:dyDescent="0.15">
      <c r="I197" s="81" t="s">
        <v>399</v>
      </c>
    </row>
    <row r="198" spans="9:9" x14ac:dyDescent="0.15">
      <c r="I198" s="81" t="s">
        <v>400</v>
      </c>
    </row>
    <row r="199" spans="9:9" x14ac:dyDescent="0.15">
      <c r="I199" s="81" t="s">
        <v>457</v>
      </c>
    </row>
    <row r="200" spans="9:9" x14ac:dyDescent="0.15">
      <c r="I200" s="81" t="s">
        <v>401</v>
      </c>
    </row>
    <row r="201" spans="9:9" x14ac:dyDescent="0.15">
      <c r="I201" s="81" t="s">
        <v>458</v>
      </c>
    </row>
    <row r="202" spans="9:9" x14ac:dyDescent="0.15">
      <c r="I202" s="81" t="s">
        <v>459</v>
      </c>
    </row>
    <row r="203" spans="9:9" x14ac:dyDescent="0.15">
      <c r="I203" s="81" t="s">
        <v>460</v>
      </c>
    </row>
    <row r="204" spans="9:9" x14ac:dyDescent="0.15">
      <c r="I204" s="81" t="s">
        <v>461</v>
      </c>
    </row>
    <row r="205" spans="9:9" x14ac:dyDescent="0.15">
      <c r="I205" s="81" t="s">
        <v>462</v>
      </c>
    </row>
    <row r="206" spans="9:9" x14ac:dyDescent="0.15">
      <c r="I206" s="81" t="s">
        <v>463</v>
      </c>
    </row>
    <row r="207" spans="9:9" x14ac:dyDescent="0.15">
      <c r="I207" s="81" t="s">
        <v>464</v>
      </c>
    </row>
    <row r="208" spans="9:9" x14ac:dyDescent="0.15">
      <c r="I208" s="81" t="s">
        <v>465</v>
      </c>
    </row>
    <row r="209" spans="9:9" x14ac:dyDescent="0.15">
      <c r="I209" s="81" t="s">
        <v>466</v>
      </c>
    </row>
    <row r="210" spans="9:9" x14ac:dyDescent="0.15">
      <c r="I210" s="81" t="s">
        <v>467</v>
      </c>
    </row>
    <row r="211" spans="9:9" x14ac:dyDescent="0.15">
      <c r="I211" s="81" t="s">
        <v>468</v>
      </c>
    </row>
    <row r="212" spans="9:9" x14ac:dyDescent="0.15">
      <c r="I212" s="81" t="s">
        <v>469</v>
      </c>
    </row>
    <row r="213" spans="9:9" x14ac:dyDescent="0.15">
      <c r="I213" s="81" t="s">
        <v>807</v>
      </c>
    </row>
  </sheetData>
  <sheetProtection algorithmName="SHA-512" hashValue="2sk1NVFR8rLB8o3JW3Llk8KtspTmvhxVjfJn7rNoESuXnNZh23hKllN0Gz435hT5cjUrxzhzP818uyMt9qlAuA==" saltValue="/HeeGlFamS10pfrosnFjrg==" spinCount="100000" sheet="1" formatCells="0" formatColumns="0" formatRows="0" autoFilter="0"/>
  <mergeCells count="8">
    <mergeCell ref="G2:G4"/>
    <mergeCell ref="B2:B4"/>
    <mergeCell ref="C2:C4"/>
    <mergeCell ref="A5:C5"/>
    <mergeCell ref="F2:F4"/>
    <mergeCell ref="D2:D4"/>
    <mergeCell ref="A2:A4"/>
    <mergeCell ref="E2:E4"/>
  </mergeCells>
  <phoneticPr fontId="3"/>
  <dataValidations count="4">
    <dataValidation type="list" allowBlank="1" showInputMessage="1" showErrorMessage="1" error="文字が違います。リストから選択してください。" sqref="H5:L104 U5:EC104" xr:uid="{00000000-0002-0000-0400-000000000000}">
      <formula1>$H$185</formula1>
    </dataValidation>
    <dataValidation imeMode="halfAlpha" allowBlank="1" showInputMessage="1" showErrorMessage="1" sqref="E6:E104" xr:uid="{00000000-0002-0000-0400-000001000000}"/>
    <dataValidation type="list" allowBlank="1" showInputMessage="1" showErrorMessage="1" error="文字が違います。リストから選択してください。" sqref="M5:T104 ED5:ED104" xr:uid="{00000000-0002-0000-0400-000002000000}">
      <formula1>$I$185:$I$213</formula1>
    </dataValidation>
    <dataValidation imeMode="hiragana" allowBlank="1" showInputMessage="1" showErrorMessage="1" sqref="D6:D104 F6:G104" xr:uid="{00000000-0002-0000-0400-000003000000}"/>
  </dataValidations>
  <pageMargins left="0.39370078740157483" right="0.39370078740157483" top="0.78740157480314965" bottom="0.19685039370078741" header="0.39370078740157483" footer="0.11811023622047245"/>
  <pageSetup paperSize="9" scale="58" fitToWidth="2" pageOrder="overThenDown" orientation="landscape" r:id="rId1"/>
  <headerFooter alignWithMargins="0">
    <oddHeader>&amp;C&amp;28&amp;A</oddHeader>
    <oddFooter>&amp;C&amp;P</oddFooter>
  </headerFooter>
  <colBreaks count="2" manualBreakCount="2">
    <brk id="46" max="103" man="1"/>
    <brk id="92" max="10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7"/>
  </sheetPr>
  <dimension ref="A1:F102"/>
  <sheetViews>
    <sheetView view="pageBreakPreview" zoomScaleNormal="100" workbookViewId="0">
      <pane ySplit="2" topLeftCell="A3" activePane="bottomLeft" state="frozen"/>
      <selection activeCell="M32" sqref="M32:N32"/>
      <selection pane="bottomLeft" activeCell="D4" sqref="D4"/>
    </sheetView>
  </sheetViews>
  <sheetFormatPr defaultRowHeight="13.5" x14ac:dyDescent="0.15"/>
  <cols>
    <col min="1" max="1" width="22.625" style="62" customWidth="1"/>
    <col min="2" max="2" width="7.625" style="62" hidden="1" customWidth="1"/>
    <col min="3" max="3" width="5.625" style="62" customWidth="1"/>
    <col min="4" max="4" width="41.625" style="65" customWidth="1"/>
    <col min="5" max="5" width="25.625" style="64" customWidth="1"/>
  </cols>
  <sheetData>
    <row r="1" spans="1:6" ht="117" customHeight="1" x14ac:dyDescent="0.15">
      <c r="A1" s="94"/>
      <c r="B1" s="94"/>
      <c r="C1" s="94"/>
      <c r="D1" s="94"/>
      <c r="E1" s="94"/>
      <c r="F1" s="94"/>
    </row>
    <row r="2" spans="1:6" s="1" customFormat="1" ht="33" customHeight="1" x14ac:dyDescent="0.15">
      <c r="A2" s="274" t="s">
        <v>405</v>
      </c>
      <c r="B2" s="275" t="s">
        <v>403</v>
      </c>
      <c r="C2" s="275" t="s">
        <v>404</v>
      </c>
      <c r="D2" s="276" t="s">
        <v>406</v>
      </c>
      <c r="E2" s="277" t="s">
        <v>45</v>
      </c>
    </row>
    <row r="3" spans="1:6" ht="30" customHeight="1" x14ac:dyDescent="0.15">
      <c r="A3" s="278" t="str">
        <f>IF(ISBLANK(D3),"",IF(ISBLANK(参照用シート!$AD$4),"",参照用シート!$AD$4))</f>
        <v/>
      </c>
      <c r="B3" s="279" t="str">
        <f>IF(ISBLANK(D3),"",IF(ISBLANK(参照用シート!$AC$4),"",参照用シート!$AC$4))</f>
        <v/>
      </c>
      <c r="C3" s="280" t="str">
        <f>IF(ISBLANK(D3),"",1)</f>
        <v/>
      </c>
      <c r="D3" s="88"/>
      <c r="E3" s="89"/>
    </row>
    <row r="4" spans="1:6" ht="30" customHeight="1" x14ac:dyDescent="0.15">
      <c r="A4" s="278" t="str">
        <f>IF(ISBLANK(D4),"",IF(ISBLANK(参照用シート!$AD$4),"",参照用シート!$AD$4))</f>
        <v/>
      </c>
      <c r="B4" s="279" t="str">
        <f>IF(ISBLANK(D4),"",IF(ISBLANK(参照用シート!$AC$4),"",参照用シート!$AC$4))</f>
        <v/>
      </c>
      <c r="C4" s="280" t="str">
        <f t="shared" ref="C4:C66" si="0">IF(ISBLANK(D4),"",C3+1)</f>
        <v/>
      </c>
      <c r="D4" s="88"/>
      <c r="E4" s="89"/>
    </row>
    <row r="5" spans="1:6" ht="30" customHeight="1" x14ac:dyDescent="0.15">
      <c r="A5" s="278" t="str">
        <f>IF(ISBLANK(D5),"",IF(ISBLANK(参照用シート!$AD$4),"",参照用シート!$AD$4))</f>
        <v/>
      </c>
      <c r="B5" s="279" t="str">
        <f>IF(ISBLANK(D5),"",IF(ISBLANK(参照用シート!$AC$4),"",参照用シート!$AC$4))</f>
        <v/>
      </c>
      <c r="C5" s="280" t="str">
        <f t="shared" si="0"/>
        <v/>
      </c>
      <c r="D5" s="88"/>
      <c r="E5" s="89"/>
    </row>
    <row r="6" spans="1:6" ht="30" customHeight="1" x14ac:dyDescent="0.15">
      <c r="A6" s="278" t="str">
        <f>IF(ISBLANK(D6),"",IF(ISBLANK(参照用シート!$AD$4),"",参照用シート!$AD$4))</f>
        <v/>
      </c>
      <c r="B6" s="279" t="str">
        <f>IF(ISBLANK(D6),"",IF(ISBLANK(参照用シート!$AC$4),"",参照用シート!$AC$4))</f>
        <v/>
      </c>
      <c r="C6" s="280" t="str">
        <f t="shared" si="0"/>
        <v/>
      </c>
      <c r="D6" s="88"/>
      <c r="E6" s="89"/>
    </row>
    <row r="7" spans="1:6" ht="30" customHeight="1" x14ac:dyDescent="0.15">
      <c r="A7" s="278" t="str">
        <f>IF(ISBLANK(D7),"",IF(ISBLANK(参照用シート!$AD$4),"",参照用シート!$AD$4))</f>
        <v/>
      </c>
      <c r="B7" s="279" t="str">
        <f>IF(ISBLANK(D7),"",IF(ISBLANK(参照用シート!$AC$4),"",参照用シート!$AC$4))</f>
        <v/>
      </c>
      <c r="C7" s="280" t="str">
        <f t="shared" si="0"/>
        <v/>
      </c>
      <c r="D7" s="88"/>
      <c r="E7" s="89"/>
    </row>
    <row r="8" spans="1:6" ht="30" customHeight="1" x14ac:dyDescent="0.15">
      <c r="A8" s="278" t="str">
        <f>IF(ISBLANK(D8),"",IF(ISBLANK(参照用シート!$AD$4),"",参照用シート!$AD$4))</f>
        <v/>
      </c>
      <c r="B8" s="279" t="str">
        <f>IF(ISBLANK(D8),"",IF(ISBLANK(参照用シート!$AC$4),"",参照用シート!$AC$4))</f>
        <v/>
      </c>
      <c r="C8" s="280" t="str">
        <f t="shared" si="0"/>
        <v/>
      </c>
      <c r="D8" s="88"/>
      <c r="E8" s="89"/>
    </row>
    <row r="9" spans="1:6" ht="30" customHeight="1" x14ac:dyDescent="0.15">
      <c r="A9" s="278" t="str">
        <f>IF(ISBLANK(D9),"",IF(ISBLANK(参照用シート!$AD$4),"",参照用シート!$AD$4))</f>
        <v/>
      </c>
      <c r="B9" s="279" t="str">
        <f>IF(ISBLANK(D9),"",IF(ISBLANK(参照用シート!$AC$4),"",参照用シート!$AC$4))</f>
        <v/>
      </c>
      <c r="C9" s="280" t="str">
        <f t="shared" si="0"/>
        <v/>
      </c>
      <c r="D9" s="88"/>
      <c r="E9" s="89"/>
    </row>
    <row r="10" spans="1:6" ht="30" customHeight="1" x14ac:dyDescent="0.15">
      <c r="A10" s="278" t="str">
        <f>IF(ISBLANK(D10),"",IF(ISBLANK(参照用シート!$AD$4),"",参照用シート!$AD$4))</f>
        <v/>
      </c>
      <c r="B10" s="279" t="str">
        <f>IF(ISBLANK(D10),"",IF(ISBLANK(参照用シート!$AC$4),"",参照用シート!$AC$4))</f>
        <v/>
      </c>
      <c r="C10" s="280" t="str">
        <f t="shared" si="0"/>
        <v/>
      </c>
      <c r="D10" s="88"/>
      <c r="E10" s="89"/>
    </row>
    <row r="11" spans="1:6" ht="30" customHeight="1" x14ac:dyDescent="0.15">
      <c r="A11" s="278" t="str">
        <f>IF(ISBLANK(D11),"",IF(ISBLANK(参照用シート!$AD$4),"",参照用シート!$AD$4))</f>
        <v/>
      </c>
      <c r="B11" s="279" t="str">
        <f>IF(ISBLANK(D11),"",IF(ISBLANK(参照用シート!$AC$4),"",参照用シート!$AC$4))</f>
        <v/>
      </c>
      <c r="C11" s="280" t="str">
        <f t="shared" si="0"/>
        <v/>
      </c>
      <c r="D11" s="88"/>
      <c r="E11" s="89"/>
    </row>
    <row r="12" spans="1:6" ht="30" customHeight="1" x14ac:dyDescent="0.15">
      <c r="A12" s="278" t="str">
        <f>IF(ISBLANK(D12),"",IF(ISBLANK(参照用シート!$AD$4),"",参照用シート!$AD$4))</f>
        <v/>
      </c>
      <c r="B12" s="279" t="str">
        <f>IF(ISBLANK(D12),"",IF(ISBLANK(参照用シート!$AC$4),"",参照用シート!$AC$4))</f>
        <v/>
      </c>
      <c r="C12" s="280" t="str">
        <f t="shared" si="0"/>
        <v/>
      </c>
      <c r="D12" s="88"/>
      <c r="E12" s="89"/>
    </row>
    <row r="13" spans="1:6" ht="30" customHeight="1" x14ac:dyDescent="0.15">
      <c r="A13" s="278" t="str">
        <f>IF(ISBLANK(D13),"",IF(ISBLANK(参照用シート!$AD$4),"",参照用シート!$AD$4))</f>
        <v/>
      </c>
      <c r="B13" s="279" t="str">
        <f>IF(ISBLANK(D13),"",IF(ISBLANK(参照用シート!$AC$4),"",参照用シート!$AC$4))</f>
        <v/>
      </c>
      <c r="C13" s="280" t="str">
        <f t="shared" si="0"/>
        <v/>
      </c>
      <c r="D13" s="88"/>
      <c r="E13" s="89"/>
    </row>
    <row r="14" spans="1:6" ht="30" customHeight="1" x14ac:dyDescent="0.15">
      <c r="A14" s="278" t="str">
        <f>IF(ISBLANK(D14),"",IF(ISBLANK(参照用シート!$AD$4),"",参照用シート!$AD$4))</f>
        <v/>
      </c>
      <c r="B14" s="279" t="str">
        <f>IF(ISBLANK(D14),"",IF(ISBLANK(参照用シート!$AC$4),"",参照用シート!$AC$4))</f>
        <v/>
      </c>
      <c r="C14" s="280" t="str">
        <f t="shared" si="0"/>
        <v/>
      </c>
      <c r="D14" s="88"/>
      <c r="E14" s="89"/>
    </row>
    <row r="15" spans="1:6" ht="30" customHeight="1" x14ac:dyDescent="0.15">
      <c r="A15" s="278" t="str">
        <f>IF(ISBLANK(D15),"",IF(ISBLANK(参照用シート!$AD$4),"",参照用シート!$AD$4))</f>
        <v/>
      </c>
      <c r="B15" s="279" t="str">
        <f>IF(ISBLANK(D15),"",IF(ISBLANK(参照用シート!$AC$4),"",参照用シート!$AC$4))</f>
        <v/>
      </c>
      <c r="C15" s="280" t="str">
        <f t="shared" si="0"/>
        <v/>
      </c>
      <c r="D15" s="88"/>
      <c r="E15" s="89"/>
    </row>
    <row r="16" spans="1:6" ht="30" customHeight="1" x14ac:dyDescent="0.15">
      <c r="A16" s="278" t="str">
        <f>IF(ISBLANK(D16),"",IF(ISBLANK(参照用シート!$AD$4),"",参照用シート!$AD$4))</f>
        <v/>
      </c>
      <c r="B16" s="279" t="str">
        <f>IF(ISBLANK(D16),"",IF(ISBLANK(参照用シート!$AC$4),"",参照用シート!$AC$4))</f>
        <v/>
      </c>
      <c r="C16" s="280" t="str">
        <f t="shared" si="0"/>
        <v/>
      </c>
      <c r="D16" s="88"/>
      <c r="E16" s="89"/>
    </row>
    <row r="17" spans="1:5" ht="30" customHeight="1" x14ac:dyDescent="0.15">
      <c r="A17" s="278" t="str">
        <f>IF(ISBLANK(D17),"",IF(ISBLANK(参照用シート!$AD$4),"",参照用シート!$AD$4))</f>
        <v/>
      </c>
      <c r="B17" s="279" t="str">
        <f>IF(ISBLANK(D17),"",IF(ISBLANK(参照用シート!$AC$4),"",参照用シート!$AC$4))</f>
        <v/>
      </c>
      <c r="C17" s="280" t="str">
        <f t="shared" si="0"/>
        <v/>
      </c>
      <c r="D17" s="88"/>
      <c r="E17" s="89"/>
    </row>
    <row r="18" spans="1:5" ht="30" customHeight="1" x14ac:dyDescent="0.15">
      <c r="A18" s="278" t="str">
        <f>IF(ISBLANK(D18),"",IF(ISBLANK(参照用シート!$AD$4),"",参照用シート!$AD$4))</f>
        <v/>
      </c>
      <c r="B18" s="279" t="str">
        <f>IF(ISBLANK(D18),"",IF(ISBLANK(参照用シート!$AC$4),"",参照用シート!$AC$4))</f>
        <v/>
      </c>
      <c r="C18" s="280" t="str">
        <f t="shared" si="0"/>
        <v/>
      </c>
      <c r="D18" s="88"/>
      <c r="E18" s="89"/>
    </row>
    <row r="19" spans="1:5" ht="30" customHeight="1" x14ac:dyDescent="0.15">
      <c r="A19" s="278" t="str">
        <f>IF(ISBLANK(D19),"",IF(ISBLANK(参照用シート!$AD$4),"",参照用シート!$AD$4))</f>
        <v/>
      </c>
      <c r="B19" s="279" t="str">
        <f>IF(ISBLANK(D19),"",IF(ISBLANK(参照用シート!$AC$4),"",参照用シート!$AC$4))</f>
        <v/>
      </c>
      <c r="C19" s="280" t="str">
        <f t="shared" si="0"/>
        <v/>
      </c>
      <c r="D19" s="88"/>
      <c r="E19" s="89"/>
    </row>
    <row r="20" spans="1:5" ht="30" customHeight="1" x14ac:dyDescent="0.15">
      <c r="A20" s="278" t="str">
        <f>IF(ISBLANK(D20),"",IF(ISBLANK(参照用シート!$AD$4),"",参照用シート!$AD$4))</f>
        <v/>
      </c>
      <c r="B20" s="279" t="str">
        <f>IF(ISBLANK(D20),"",IF(ISBLANK(参照用シート!$AC$4),"",参照用シート!$AC$4))</f>
        <v/>
      </c>
      <c r="C20" s="280" t="str">
        <f t="shared" si="0"/>
        <v/>
      </c>
      <c r="D20" s="88"/>
      <c r="E20" s="89"/>
    </row>
    <row r="21" spans="1:5" ht="30" customHeight="1" x14ac:dyDescent="0.15">
      <c r="A21" s="278" t="str">
        <f>IF(ISBLANK(D21),"",IF(ISBLANK(参照用シート!$AD$4),"",参照用シート!$AD$4))</f>
        <v/>
      </c>
      <c r="B21" s="279" t="str">
        <f>IF(ISBLANK(D21),"",IF(ISBLANK(参照用シート!$AC$4),"",参照用シート!$AC$4))</f>
        <v/>
      </c>
      <c r="C21" s="280" t="str">
        <f t="shared" si="0"/>
        <v/>
      </c>
      <c r="D21" s="88"/>
      <c r="E21" s="89"/>
    </row>
    <row r="22" spans="1:5" ht="30" customHeight="1" x14ac:dyDescent="0.15">
      <c r="A22" s="278" t="str">
        <f>IF(ISBLANK(D22),"",IF(ISBLANK(参照用シート!$AD$4),"",参照用シート!$AD$4))</f>
        <v/>
      </c>
      <c r="B22" s="279" t="str">
        <f>IF(ISBLANK(D22),"",IF(ISBLANK(参照用シート!$AC$4),"",参照用シート!$AC$4))</f>
        <v/>
      </c>
      <c r="C22" s="280" t="str">
        <f t="shared" si="0"/>
        <v/>
      </c>
      <c r="D22" s="88"/>
      <c r="E22" s="89"/>
    </row>
    <row r="23" spans="1:5" ht="30" customHeight="1" x14ac:dyDescent="0.15">
      <c r="A23" s="278" t="str">
        <f>IF(ISBLANK(D23),"",IF(ISBLANK(参照用シート!$AD$4),"",参照用シート!$AD$4))</f>
        <v/>
      </c>
      <c r="B23" s="279" t="str">
        <f>IF(ISBLANK(D23),"",IF(ISBLANK(参照用シート!$AC$4),"",参照用シート!$AC$4))</f>
        <v/>
      </c>
      <c r="C23" s="280" t="str">
        <f t="shared" si="0"/>
        <v/>
      </c>
      <c r="D23" s="88"/>
      <c r="E23" s="89"/>
    </row>
    <row r="24" spans="1:5" ht="30" customHeight="1" x14ac:dyDescent="0.15">
      <c r="A24" s="278" t="str">
        <f>IF(ISBLANK(D24),"",IF(ISBLANK(参照用シート!$AD$4),"",参照用シート!$AD$4))</f>
        <v/>
      </c>
      <c r="B24" s="279" t="str">
        <f>IF(ISBLANK(D24),"",IF(ISBLANK(参照用シート!$AC$4),"",参照用シート!$AC$4))</f>
        <v/>
      </c>
      <c r="C24" s="280" t="str">
        <f t="shared" si="0"/>
        <v/>
      </c>
      <c r="D24" s="88"/>
      <c r="E24" s="89"/>
    </row>
    <row r="25" spans="1:5" ht="30" customHeight="1" x14ac:dyDescent="0.15">
      <c r="A25" s="278" t="str">
        <f>IF(ISBLANK(D25),"",IF(ISBLANK(参照用シート!$AD$4),"",参照用シート!$AD$4))</f>
        <v/>
      </c>
      <c r="B25" s="279" t="str">
        <f>IF(ISBLANK(D25),"",IF(ISBLANK(参照用シート!$AC$4),"",参照用シート!$AC$4))</f>
        <v/>
      </c>
      <c r="C25" s="280" t="str">
        <f t="shared" si="0"/>
        <v/>
      </c>
      <c r="D25" s="88"/>
      <c r="E25" s="89"/>
    </row>
    <row r="26" spans="1:5" ht="30" customHeight="1" x14ac:dyDescent="0.15">
      <c r="A26" s="278" t="str">
        <f>IF(ISBLANK(D26),"",IF(ISBLANK(参照用シート!$AD$4),"",参照用シート!$AD$4))</f>
        <v/>
      </c>
      <c r="B26" s="279" t="str">
        <f>IF(ISBLANK(D26),"",IF(ISBLANK(参照用シート!$AC$4),"",参照用シート!$AC$4))</f>
        <v/>
      </c>
      <c r="C26" s="280" t="str">
        <f t="shared" si="0"/>
        <v/>
      </c>
      <c r="D26" s="88"/>
      <c r="E26" s="89"/>
    </row>
    <row r="27" spans="1:5" ht="30" customHeight="1" x14ac:dyDescent="0.15">
      <c r="A27" s="278" t="str">
        <f>IF(ISBLANK(D27),"",IF(ISBLANK(参照用シート!$AD$4),"",参照用シート!$AD$4))</f>
        <v/>
      </c>
      <c r="B27" s="279" t="str">
        <f>IF(ISBLANK(D27),"",IF(ISBLANK(参照用シート!$AC$4),"",参照用シート!$AC$4))</f>
        <v/>
      </c>
      <c r="C27" s="280" t="str">
        <f t="shared" si="0"/>
        <v/>
      </c>
      <c r="D27" s="88"/>
      <c r="E27" s="89"/>
    </row>
    <row r="28" spans="1:5" ht="30" customHeight="1" x14ac:dyDescent="0.15">
      <c r="A28" s="278" t="str">
        <f>IF(ISBLANK(D28),"",IF(ISBLANK(参照用シート!$AD$4),"",参照用シート!$AD$4))</f>
        <v/>
      </c>
      <c r="B28" s="279" t="str">
        <f>IF(ISBLANK(D28),"",IF(ISBLANK(参照用シート!$AC$4),"",参照用シート!$AC$4))</f>
        <v/>
      </c>
      <c r="C28" s="280" t="str">
        <f t="shared" si="0"/>
        <v/>
      </c>
      <c r="D28" s="88"/>
      <c r="E28" s="89"/>
    </row>
    <row r="29" spans="1:5" ht="30" customHeight="1" x14ac:dyDescent="0.15">
      <c r="A29" s="281" t="str">
        <f>IF(ISBLANK(D29),"",IF(ISBLANK(参照用シート!$AD$4),"",参照用シート!$AD$4))</f>
        <v/>
      </c>
      <c r="B29" s="282" t="str">
        <f>IF(ISBLANK(D29),"",IF(ISBLANK(参照用シート!$AC$4),"",参照用シート!$AC$4))</f>
        <v/>
      </c>
      <c r="C29" s="285" t="str">
        <f t="shared" si="0"/>
        <v/>
      </c>
      <c r="D29" s="90"/>
      <c r="E29" s="91"/>
    </row>
    <row r="30" spans="1:5" ht="30" customHeight="1" x14ac:dyDescent="0.15">
      <c r="A30" s="283" t="str">
        <f>IF(ISBLANK(D30),"",IF(ISBLANK(参照用シート!$AD$4),"",参照用シート!$AD$4))</f>
        <v/>
      </c>
      <c r="B30" s="284" t="str">
        <f>IF(ISBLANK(D30),"",IF(ISBLANK(参照用シート!$AC$4),"",参照用シート!$AC$4))</f>
        <v/>
      </c>
      <c r="C30" s="304" t="str">
        <f t="shared" si="0"/>
        <v/>
      </c>
      <c r="D30" s="92"/>
      <c r="E30" s="93"/>
    </row>
    <row r="31" spans="1:5" ht="30" customHeight="1" x14ac:dyDescent="0.15">
      <c r="A31" s="278" t="str">
        <f>IF(ISBLANK(D31),"",IF(ISBLANK(参照用シート!$AD$4),"",参照用シート!$AD$4))</f>
        <v/>
      </c>
      <c r="B31" s="279" t="str">
        <f>IF(ISBLANK(D31),"",IF(ISBLANK(参照用シート!$AC$4),"",参照用シート!$AC$4))</f>
        <v/>
      </c>
      <c r="C31" s="280" t="str">
        <f t="shared" si="0"/>
        <v/>
      </c>
      <c r="D31" s="88"/>
      <c r="E31" s="89"/>
    </row>
    <row r="32" spans="1:5" ht="30" customHeight="1" x14ac:dyDescent="0.15">
      <c r="A32" s="278" t="str">
        <f>IF(ISBLANK(D32),"",IF(ISBLANK(参照用シート!$AD$4),"",参照用シート!$AD$4))</f>
        <v/>
      </c>
      <c r="B32" s="279" t="str">
        <f>IF(ISBLANK(D32),"",IF(ISBLANK(参照用シート!$AC$4),"",参照用シート!$AC$4))</f>
        <v/>
      </c>
      <c r="C32" s="280" t="str">
        <f t="shared" si="0"/>
        <v/>
      </c>
      <c r="D32" s="88"/>
      <c r="E32" s="89"/>
    </row>
    <row r="33" spans="1:5" ht="30" customHeight="1" x14ac:dyDescent="0.15">
      <c r="A33" s="278" t="str">
        <f>IF(ISBLANK(D33),"",IF(ISBLANK(参照用シート!$AD$4),"",参照用シート!$AD$4))</f>
        <v/>
      </c>
      <c r="B33" s="279" t="str">
        <f>IF(ISBLANK(D33),"",IF(ISBLANK(参照用シート!$AC$4),"",参照用シート!$AC$4))</f>
        <v/>
      </c>
      <c r="C33" s="280" t="str">
        <f t="shared" si="0"/>
        <v/>
      </c>
      <c r="D33" s="88"/>
      <c r="E33" s="89"/>
    </row>
    <row r="34" spans="1:5" ht="30" customHeight="1" x14ac:dyDescent="0.15">
      <c r="A34" s="278" t="str">
        <f>IF(ISBLANK(D34),"",IF(ISBLANK(参照用シート!$AD$4),"",参照用シート!$AD$4))</f>
        <v/>
      </c>
      <c r="B34" s="279" t="str">
        <f>IF(ISBLANK(D34),"",IF(ISBLANK(参照用シート!$AC$4),"",参照用シート!$AC$4))</f>
        <v/>
      </c>
      <c r="C34" s="280" t="str">
        <f t="shared" si="0"/>
        <v/>
      </c>
      <c r="D34" s="88"/>
      <c r="E34" s="89"/>
    </row>
    <row r="35" spans="1:5" ht="30" customHeight="1" x14ac:dyDescent="0.15">
      <c r="A35" s="278" t="str">
        <f>IF(ISBLANK(D35),"",IF(ISBLANK(参照用シート!$AD$4),"",参照用シート!$AD$4))</f>
        <v/>
      </c>
      <c r="B35" s="279" t="str">
        <f>IF(ISBLANK(D35),"",IF(ISBLANK(参照用シート!$AC$4),"",参照用シート!$AC$4))</f>
        <v/>
      </c>
      <c r="C35" s="280" t="str">
        <f t="shared" si="0"/>
        <v/>
      </c>
      <c r="D35" s="88"/>
      <c r="E35" s="89"/>
    </row>
    <row r="36" spans="1:5" ht="30" customHeight="1" x14ac:dyDescent="0.15">
      <c r="A36" s="278" t="str">
        <f>IF(ISBLANK(D36),"",IF(ISBLANK(参照用シート!$AD$4),"",参照用シート!$AD$4))</f>
        <v/>
      </c>
      <c r="B36" s="279" t="str">
        <f>IF(ISBLANK(D36),"",IF(ISBLANK(参照用シート!$AC$4),"",参照用シート!$AC$4))</f>
        <v/>
      </c>
      <c r="C36" s="280" t="str">
        <f t="shared" si="0"/>
        <v/>
      </c>
      <c r="D36" s="88"/>
      <c r="E36" s="89"/>
    </row>
    <row r="37" spans="1:5" ht="30" customHeight="1" x14ac:dyDescent="0.15">
      <c r="A37" s="278" t="str">
        <f>IF(ISBLANK(D37),"",IF(ISBLANK(参照用シート!$AD$4),"",参照用シート!$AD$4))</f>
        <v/>
      </c>
      <c r="B37" s="279" t="str">
        <f>IF(ISBLANK(D37),"",IF(ISBLANK(参照用シート!$AC$4),"",参照用シート!$AC$4))</f>
        <v/>
      </c>
      <c r="C37" s="280" t="str">
        <f t="shared" si="0"/>
        <v/>
      </c>
      <c r="D37" s="88"/>
      <c r="E37" s="89"/>
    </row>
    <row r="38" spans="1:5" ht="30" customHeight="1" x14ac:dyDescent="0.15">
      <c r="A38" s="278" t="str">
        <f>IF(ISBLANK(D38),"",IF(ISBLANK(参照用シート!$AD$4),"",参照用シート!$AD$4))</f>
        <v/>
      </c>
      <c r="B38" s="279" t="str">
        <f>IF(ISBLANK(D38),"",IF(ISBLANK(参照用シート!$AC$4),"",参照用シート!$AC$4))</f>
        <v/>
      </c>
      <c r="C38" s="280" t="str">
        <f t="shared" si="0"/>
        <v/>
      </c>
      <c r="D38" s="88"/>
      <c r="E38" s="89"/>
    </row>
    <row r="39" spans="1:5" ht="30" customHeight="1" x14ac:dyDescent="0.15">
      <c r="A39" s="278" t="str">
        <f>IF(ISBLANK(D39),"",IF(ISBLANK(参照用シート!$AD$4),"",参照用シート!$AD$4))</f>
        <v/>
      </c>
      <c r="B39" s="279" t="str">
        <f>IF(ISBLANK(D39),"",IF(ISBLANK(参照用シート!$AC$4),"",参照用シート!$AC$4))</f>
        <v/>
      </c>
      <c r="C39" s="280" t="str">
        <f t="shared" si="0"/>
        <v/>
      </c>
      <c r="D39" s="88"/>
      <c r="E39" s="89"/>
    </row>
    <row r="40" spans="1:5" ht="30" customHeight="1" x14ac:dyDescent="0.15">
      <c r="A40" s="278" t="str">
        <f>IF(ISBLANK(D40),"",IF(ISBLANK(参照用シート!$AD$4),"",参照用シート!$AD$4))</f>
        <v/>
      </c>
      <c r="B40" s="279" t="str">
        <f>IF(ISBLANK(D40),"",IF(ISBLANK(参照用シート!$AC$4),"",参照用シート!$AC$4))</f>
        <v/>
      </c>
      <c r="C40" s="280" t="str">
        <f t="shared" si="0"/>
        <v/>
      </c>
      <c r="D40" s="88"/>
      <c r="E40" s="89"/>
    </row>
    <row r="41" spans="1:5" ht="30" customHeight="1" x14ac:dyDescent="0.15">
      <c r="A41" s="278" t="str">
        <f>IF(ISBLANK(D41),"",IF(ISBLANK(参照用シート!$AD$4),"",参照用シート!$AD$4))</f>
        <v/>
      </c>
      <c r="B41" s="279" t="str">
        <f>IF(ISBLANK(D41),"",IF(ISBLANK(参照用シート!$AC$4),"",参照用シート!$AC$4))</f>
        <v/>
      </c>
      <c r="C41" s="280" t="str">
        <f t="shared" si="0"/>
        <v/>
      </c>
      <c r="D41" s="88"/>
      <c r="E41" s="89"/>
    </row>
    <row r="42" spans="1:5" ht="30" customHeight="1" x14ac:dyDescent="0.15">
      <c r="A42" s="278" t="str">
        <f>IF(ISBLANK(D42),"",IF(ISBLANK(参照用シート!$AD$4),"",参照用シート!$AD$4))</f>
        <v/>
      </c>
      <c r="B42" s="279" t="str">
        <f>IF(ISBLANK(D42),"",IF(ISBLANK(参照用シート!$AC$4),"",参照用シート!$AC$4))</f>
        <v/>
      </c>
      <c r="C42" s="280" t="str">
        <f t="shared" si="0"/>
        <v/>
      </c>
      <c r="D42" s="88"/>
      <c r="E42" s="89"/>
    </row>
    <row r="43" spans="1:5" ht="30" customHeight="1" x14ac:dyDescent="0.15">
      <c r="A43" s="278" t="str">
        <f>IF(ISBLANK(D43),"",IF(ISBLANK(参照用シート!$AD$4),"",参照用シート!$AD$4))</f>
        <v/>
      </c>
      <c r="B43" s="279" t="str">
        <f>IF(ISBLANK(D43),"",IF(ISBLANK(参照用シート!$AC$4),"",参照用シート!$AC$4))</f>
        <v/>
      </c>
      <c r="C43" s="280" t="str">
        <f t="shared" si="0"/>
        <v/>
      </c>
      <c r="D43" s="88"/>
      <c r="E43" s="89"/>
    </row>
    <row r="44" spans="1:5" ht="30" customHeight="1" x14ac:dyDescent="0.15">
      <c r="A44" s="278" t="str">
        <f>IF(ISBLANK(D44),"",IF(ISBLANK(参照用シート!$AD$4),"",参照用シート!$AD$4))</f>
        <v/>
      </c>
      <c r="B44" s="279" t="str">
        <f>IF(ISBLANK(D44),"",IF(ISBLANK(参照用シート!$AC$4),"",参照用シート!$AC$4))</f>
        <v/>
      </c>
      <c r="C44" s="280" t="str">
        <f t="shared" si="0"/>
        <v/>
      </c>
      <c r="D44" s="88"/>
      <c r="E44" s="89"/>
    </row>
    <row r="45" spans="1:5" ht="30" customHeight="1" x14ac:dyDescent="0.15">
      <c r="A45" s="278" t="str">
        <f>IF(ISBLANK(D45),"",IF(ISBLANK(参照用シート!$AD$4),"",参照用シート!$AD$4))</f>
        <v/>
      </c>
      <c r="B45" s="279" t="str">
        <f>IF(ISBLANK(D45),"",IF(ISBLANK(参照用シート!$AC$4),"",参照用シート!$AC$4))</f>
        <v/>
      </c>
      <c r="C45" s="280" t="str">
        <f t="shared" si="0"/>
        <v/>
      </c>
      <c r="D45" s="88"/>
      <c r="E45" s="89"/>
    </row>
    <row r="46" spans="1:5" ht="30" customHeight="1" x14ac:dyDescent="0.15">
      <c r="A46" s="278" t="str">
        <f>IF(ISBLANK(D46),"",IF(ISBLANK(参照用シート!$AD$4),"",参照用シート!$AD$4))</f>
        <v/>
      </c>
      <c r="B46" s="279" t="str">
        <f>IF(ISBLANK(D46),"",IF(ISBLANK(参照用シート!$AC$4),"",参照用シート!$AC$4))</f>
        <v/>
      </c>
      <c r="C46" s="280" t="str">
        <f t="shared" si="0"/>
        <v/>
      </c>
      <c r="D46" s="88"/>
      <c r="E46" s="89"/>
    </row>
    <row r="47" spans="1:5" ht="30" customHeight="1" x14ac:dyDescent="0.15">
      <c r="A47" s="278" t="str">
        <f>IF(ISBLANK(D47),"",IF(ISBLANK(参照用シート!$AD$4),"",参照用シート!$AD$4))</f>
        <v/>
      </c>
      <c r="B47" s="279" t="str">
        <f>IF(ISBLANK(D47),"",IF(ISBLANK(参照用シート!$AC$4),"",参照用シート!$AC$4))</f>
        <v/>
      </c>
      <c r="C47" s="280" t="str">
        <f t="shared" si="0"/>
        <v/>
      </c>
      <c r="D47" s="88"/>
      <c r="E47" s="89"/>
    </row>
    <row r="48" spans="1:5" ht="30" customHeight="1" x14ac:dyDescent="0.15">
      <c r="A48" s="278" t="str">
        <f>IF(ISBLANK(D48),"",IF(ISBLANK(参照用シート!$AD$4),"",参照用シート!$AD$4))</f>
        <v/>
      </c>
      <c r="B48" s="279" t="str">
        <f>IF(ISBLANK(D48),"",IF(ISBLANK(参照用シート!$AC$4),"",参照用シート!$AC$4))</f>
        <v/>
      </c>
      <c r="C48" s="280" t="str">
        <f t="shared" si="0"/>
        <v/>
      </c>
      <c r="D48" s="88"/>
      <c r="E48" s="89"/>
    </row>
    <row r="49" spans="1:5" ht="30" customHeight="1" x14ac:dyDescent="0.15">
      <c r="A49" s="278" t="str">
        <f>IF(ISBLANK(D49),"",IF(ISBLANK(参照用シート!$AD$4),"",参照用シート!$AD$4))</f>
        <v/>
      </c>
      <c r="B49" s="279" t="str">
        <f>IF(ISBLANK(D49),"",IF(ISBLANK(参照用シート!$AC$4),"",参照用シート!$AC$4))</f>
        <v/>
      </c>
      <c r="C49" s="280" t="str">
        <f t="shared" si="0"/>
        <v/>
      </c>
      <c r="D49" s="88"/>
      <c r="E49" s="89"/>
    </row>
    <row r="50" spans="1:5" ht="30" customHeight="1" x14ac:dyDescent="0.15">
      <c r="A50" s="278" t="str">
        <f>IF(ISBLANK(D50),"",IF(ISBLANK(参照用シート!$AD$4),"",参照用シート!$AD$4))</f>
        <v/>
      </c>
      <c r="B50" s="279" t="str">
        <f>IF(ISBLANK(D50),"",IF(ISBLANK(参照用シート!$AC$4),"",参照用シート!$AC$4))</f>
        <v/>
      </c>
      <c r="C50" s="280" t="str">
        <f t="shared" si="0"/>
        <v/>
      </c>
      <c r="D50" s="88"/>
      <c r="E50" s="89"/>
    </row>
    <row r="51" spans="1:5" ht="30" customHeight="1" x14ac:dyDescent="0.15">
      <c r="A51" s="278" t="str">
        <f>IF(ISBLANK(D51),"",IF(ISBLANK(参照用シート!$AD$4),"",参照用シート!$AD$4))</f>
        <v/>
      </c>
      <c r="B51" s="279" t="str">
        <f>IF(ISBLANK(D51),"",IF(ISBLANK(参照用シート!$AC$4),"",参照用シート!$AC$4))</f>
        <v/>
      </c>
      <c r="C51" s="280" t="str">
        <f t="shared" si="0"/>
        <v/>
      </c>
      <c r="D51" s="88"/>
      <c r="E51" s="89"/>
    </row>
    <row r="52" spans="1:5" ht="30" customHeight="1" x14ac:dyDescent="0.15">
      <c r="A52" s="278" t="str">
        <f>IF(ISBLANK(D52),"",IF(ISBLANK(参照用シート!$AD$4),"",参照用シート!$AD$4))</f>
        <v/>
      </c>
      <c r="B52" s="279" t="str">
        <f>IF(ISBLANK(D52),"",IF(ISBLANK(参照用シート!$AC$4),"",参照用シート!$AC$4))</f>
        <v/>
      </c>
      <c r="C52" s="280" t="str">
        <f t="shared" si="0"/>
        <v/>
      </c>
      <c r="D52" s="88"/>
      <c r="E52" s="89"/>
    </row>
    <row r="53" spans="1:5" ht="30" customHeight="1" x14ac:dyDescent="0.15">
      <c r="A53" s="278" t="str">
        <f>IF(ISBLANK(D53),"",IF(ISBLANK(参照用シート!$AD$4),"",参照用シート!$AD$4))</f>
        <v/>
      </c>
      <c r="B53" s="279" t="str">
        <f>IF(ISBLANK(D53),"",IF(ISBLANK(参照用シート!$AC$4),"",参照用シート!$AC$4))</f>
        <v/>
      </c>
      <c r="C53" s="280" t="str">
        <f t="shared" si="0"/>
        <v/>
      </c>
      <c r="D53" s="88"/>
      <c r="E53" s="89"/>
    </row>
    <row r="54" spans="1:5" ht="30" customHeight="1" x14ac:dyDescent="0.15">
      <c r="A54" s="278" t="str">
        <f>IF(ISBLANK(D54),"",IF(ISBLANK(参照用シート!$AD$4),"",参照用シート!$AD$4))</f>
        <v/>
      </c>
      <c r="B54" s="279" t="str">
        <f>IF(ISBLANK(D54),"",IF(ISBLANK(参照用シート!$AC$4),"",参照用シート!$AC$4))</f>
        <v/>
      </c>
      <c r="C54" s="280" t="str">
        <f t="shared" si="0"/>
        <v/>
      </c>
      <c r="D54" s="88"/>
      <c r="E54" s="89"/>
    </row>
    <row r="55" spans="1:5" ht="30" customHeight="1" x14ac:dyDescent="0.15">
      <c r="A55" s="278" t="str">
        <f>IF(ISBLANK(D55),"",IF(ISBLANK(参照用シート!$AD$4),"",参照用シート!$AD$4))</f>
        <v/>
      </c>
      <c r="B55" s="279" t="str">
        <f>IF(ISBLANK(D55),"",IF(ISBLANK(参照用シート!$AC$4),"",参照用シート!$AC$4))</f>
        <v/>
      </c>
      <c r="C55" s="280" t="str">
        <f t="shared" si="0"/>
        <v/>
      </c>
      <c r="D55" s="88"/>
      <c r="E55" s="89"/>
    </row>
    <row r="56" spans="1:5" ht="30" customHeight="1" x14ac:dyDescent="0.15">
      <c r="A56" s="281" t="str">
        <f>IF(ISBLANK(D56),"",IF(ISBLANK(参照用シート!$AD$4),"",参照用シート!$AD$4))</f>
        <v/>
      </c>
      <c r="B56" s="282" t="str">
        <f>IF(ISBLANK(D56),"",IF(ISBLANK(参照用シート!$AC$4),"",参照用シート!$AC$4))</f>
        <v/>
      </c>
      <c r="C56" s="285" t="str">
        <f t="shared" si="0"/>
        <v/>
      </c>
      <c r="D56" s="90"/>
      <c r="E56" s="91"/>
    </row>
    <row r="57" spans="1:5" ht="30" customHeight="1" x14ac:dyDescent="0.15">
      <c r="A57" s="283" t="str">
        <f>IF(ISBLANK(D57),"",IF(ISBLANK(参照用シート!$AD$4),"",参照用シート!$AD$4))</f>
        <v/>
      </c>
      <c r="B57" s="284" t="str">
        <f>IF(ISBLANK(D57),"",IF(ISBLANK(参照用シート!$AC$4),"",参照用シート!$AC$4))</f>
        <v/>
      </c>
      <c r="C57" s="304" t="str">
        <f t="shared" si="0"/>
        <v/>
      </c>
      <c r="D57" s="92"/>
      <c r="E57" s="93"/>
    </row>
    <row r="58" spans="1:5" ht="30" customHeight="1" x14ac:dyDescent="0.15">
      <c r="A58" s="278" t="str">
        <f>IF(ISBLANK(D58),"",IF(ISBLANK(参照用シート!$AD$4),"",参照用シート!$AD$4))</f>
        <v/>
      </c>
      <c r="B58" s="279" t="str">
        <f>IF(ISBLANK(D58),"",IF(ISBLANK(参照用シート!$AC$4),"",参照用シート!$AC$4))</f>
        <v/>
      </c>
      <c r="C58" s="280" t="str">
        <f t="shared" si="0"/>
        <v/>
      </c>
      <c r="D58" s="88"/>
      <c r="E58" s="89"/>
    </row>
    <row r="59" spans="1:5" ht="30" customHeight="1" x14ac:dyDescent="0.15">
      <c r="A59" s="278" t="str">
        <f>IF(ISBLANK(D59),"",IF(ISBLANK(参照用シート!$AD$4),"",参照用シート!$AD$4))</f>
        <v/>
      </c>
      <c r="B59" s="279" t="str">
        <f>IF(ISBLANK(D59),"",IF(ISBLANK(参照用シート!$AC$4),"",参照用シート!$AC$4))</f>
        <v/>
      </c>
      <c r="C59" s="280" t="str">
        <f t="shared" si="0"/>
        <v/>
      </c>
      <c r="D59" s="88"/>
      <c r="E59" s="89"/>
    </row>
    <row r="60" spans="1:5" ht="30" customHeight="1" x14ac:dyDescent="0.15">
      <c r="A60" s="278" t="str">
        <f>IF(ISBLANK(D60),"",IF(ISBLANK(参照用シート!$AD$4),"",参照用シート!$AD$4))</f>
        <v/>
      </c>
      <c r="B60" s="279" t="str">
        <f>IF(ISBLANK(D60),"",IF(ISBLANK(参照用シート!$AC$4),"",参照用シート!$AC$4))</f>
        <v/>
      </c>
      <c r="C60" s="280" t="str">
        <f t="shared" si="0"/>
        <v/>
      </c>
      <c r="D60" s="88"/>
      <c r="E60" s="89"/>
    </row>
    <row r="61" spans="1:5" ht="30" customHeight="1" x14ac:dyDescent="0.15">
      <c r="A61" s="278" t="str">
        <f>IF(ISBLANK(D61),"",IF(ISBLANK(参照用シート!$AD$4),"",参照用シート!$AD$4))</f>
        <v/>
      </c>
      <c r="B61" s="279" t="str">
        <f>IF(ISBLANK(D61),"",IF(ISBLANK(参照用シート!$AC$4),"",参照用シート!$AC$4))</f>
        <v/>
      </c>
      <c r="C61" s="280" t="str">
        <f t="shared" si="0"/>
        <v/>
      </c>
      <c r="D61" s="88"/>
      <c r="E61" s="89"/>
    </row>
    <row r="62" spans="1:5" ht="30" customHeight="1" x14ac:dyDescent="0.15">
      <c r="A62" s="278" t="str">
        <f>IF(ISBLANK(D62),"",IF(ISBLANK(参照用シート!$AD$4),"",参照用シート!$AD$4))</f>
        <v/>
      </c>
      <c r="B62" s="279" t="str">
        <f>IF(ISBLANK(D62),"",IF(ISBLANK(参照用シート!$AC$4),"",参照用シート!$AC$4))</f>
        <v/>
      </c>
      <c r="C62" s="280" t="str">
        <f t="shared" si="0"/>
        <v/>
      </c>
      <c r="D62" s="88"/>
      <c r="E62" s="89"/>
    </row>
    <row r="63" spans="1:5" ht="30" customHeight="1" x14ac:dyDescent="0.15">
      <c r="A63" s="278" t="str">
        <f>IF(ISBLANK(D63),"",IF(ISBLANK(参照用シート!$AD$4),"",参照用シート!$AD$4))</f>
        <v/>
      </c>
      <c r="B63" s="279" t="str">
        <f>IF(ISBLANK(D63),"",IF(ISBLANK(参照用シート!$AC$4),"",参照用シート!$AC$4))</f>
        <v/>
      </c>
      <c r="C63" s="280" t="str">
        <f t="shared" si="0"/>
        <v/>
      </c>
      <c r="D63" s="88"/>
      <c r="E63" s="89"/>
    </row>
    <row r="64" spans="1:5" ht="30" customHeight="1" x14ac:dyDescent="0.15">
      <c r="A64" s="278" t="str">
        <f>IF(ISBLANK(D64),"",IF(ISBLANK(参照用シート!$AD$4),"",参照用シート!$AD$4))</f>
        <v/>
      </c>
      <c r="B64" s="279" t="str">
        <f>IF(ISBLANK(D64),"",IF(ISBLANK(参照用シート!$AC$4),"",参照用シート!$AC$4))</f>
        <v/>
      </c>
      <c r="C64" s="280" t="str">
        <f t="shared" si="0"/>
        <v/>
      </c>
      <c r="D64" s="88"/>
      <c r="E64" s="89"/>
    </row>
    <row r="65" spans="1:5" ht="30" customHeight="1" x14ac:dyDescent="0.15">
      <c r="A65" s="278" t="str">
        <f>IF(ISBLANK(D65),"",IF(ISBLANK(参照用シート!$AD$4),"",参照用シート!$AD$4))</f>
        <v/>
      </c>
      <c r="B65" s="279" t="str">
        <f>IF(ISBLANK(D65),"",IF(ISBLANK(参照用シート!$AC$4),"",参照用シート!$AC$4))</f>
        <v/>
      </c>
      <c r="C65" s="280" t="str">
        <f t="shared" si="0"/>
        <v/>
      </c>
      <c r="D65" s="88"/>
      <c r="E65" s="89"/>
    </row>
    <row r="66" spans="1:5" ht="30" customHeight="1" x14ac:dyDescent="0.15">
      <c r="A66" s="278" t="str">
        <f>IF(ISBLANK(D66),"",IF(ISBLANK(参照用シート!$AD$4),"",参照用シート!$AD$4))</f>
        <v/>
      </c>
      <c r="B66" s="279" t="str">
        <f>IF(ISBLANK(D66),"",IF(ISBLANK(参照用シート!$AC$4),"",参照用シート!$AC$4))</f>
        <v/>
      </c>
      <c r="C66" s="280" t="str">
        <f t="shared" si="0"/>
        <v/>
      </c>
      <c r="D66" s="88"/>
      <c r="E66" s="89"/>
    </row>
    <row r="67" spans="1:5" ht="30" customHeight="1" x14ac:dyDescent="0.15">
      <c r="A67" s="278" t="str">
        <f>IF(ISBLANK(D67),"",IF(ISBLANK(参照用シート!$AD$4),"",参照用シート!$AD$4))</f>
        <v/>
      </c>
      <c r="B67" s="279" t="str">
        <f>IF(ISBLANK(D67),"",IF(ISBLANK(参照用シート!$AC$4),"",参照用シート!$AC$4))</f>
        <v/>
      </c>
      <c r="C67" s="280" t="str">
        <f t="shared" ref="C67:C100" si="1">IF(ISBLANK(D67),"",C66+1)</f>
        <v/>
      </c>
      <c r="D67" s="88"/>
      <c r="E67" s="89"/>
    </row>
    <row r="68" spans="1:5" ht="30" customHeight="1" x14ac:dyDescent="0.15">
      <c r="A68" s="278" t="str">
        <f>IF(ISBLANK(D68),"",IF(ISBLANK(参照用シート!$AD$4),"",参照用シート!$AD$4))</f>
        <v/>
      </c>
      <c r="B68" s="279" t="str">
        <f>IF(ISBLANK(D68),"",IF(ISBLANK(参照用シート!$AC$4),"",参照用シート!$AC$4))</f>
        <v/>
      </c>
      <c r="C68" s="280" t="str">
        <f t="shared" si="1"/>
        <v/>
      </c>
      <c r="D68" s="88"/>
      <c r="E68" s="89"/>
    </row>
    <row r="69" spans="1:5" ht="30" customHeight="1" x14ac:dyDescent="0.15">
      <c r="A69" s="278" t="str">
        <f>IF(ISBLANK(D69),"",IF(ISBLANK(参照用シート!$AD$4),"",参照用シート!$AD$4))</f>
        <v/>
      </c>
      <c r="B69" s="279" t="str">
        <f>IF(ISBLANK(D69),"",IF(ISBLANK(参照用シート!$AC$4),"",参照用シート!$AC$4))</f>
        <v/>
      </c>
      <c r="C69" s="280" t="str">
        <f t="shared" si="1"/>
        <v/>
      </c>
      <c r="D69" s="88"/>
      <c r="E69" s="89"/>
    </row>
    <row r="70" spans="1:5" ht="30" customHeight="1" x14ac:dyDescent="0.15">
      <c r="A70" s="278" t="str">
        <f>IF(ISBLANK(D70),"",IF(ISBLANK(参照用シート!$AD$4),"",参照用シート!$AD$4))</f>
        <v/>
      </c>
      <c r="B70" s="279" t="str">
        <f>IF(ISBLANK(D70),"",IF(ISBLANK(参照用シート!$AC$4),"",参照用シート!$AC$4))</f>
        <v/>
      </c>
      <c r="C70" s="280" t="str">
        <f t="shared" si="1"/>
        <v/>
      </c>
      <c r="D70" s="88"/>
      <c r="E70" s="89"/>
    </row>
    <row r="71" spans="1:5" ht="30" customHeight="1" x14ac:dyDescent="0.15">
      <c r="A71" s="278" t="str">
        <f>IF(ISBLANK(D71),"",IF(ISBLANK(参照用シート!$AD$4),"",参照用シート!$AD$4))</f>
        <v/>
      </c>
      <c r="B71" s="279" t="str">
        <f>IF(ISBLANK(D71),"",IF(ISBLANK(参照用シート!$AC$4),"",参照用シート!$AC$4))</f>
        <v/>
      </c>
      <c r="C71" s="280" t="str">
        <f t="shared" si="1"/>
        <v/>
      </c>
      <c r="D71" s="88"/>
      <c r="E71" s="89"/>
    </row>
    <row r="72" spans="1:5" ht="30" customHeight="1" x14ac:dyDescent="0.15">
      <c r="A72" s="278" t="str">
        <f>IF(ISBLANK(D72),"",IF(ISBLANK(参照用シート!$AD$4),"",参照用シート!$AD$4))</f>
        <v/>
      </c>
      <c r="B72" s="279" t="str">
        <f>IF(ISBLANK(D72),"",IF(ISBLANK(参照用シート!$AC$4),"",参照用シート!$AC$4))</f>
        <v/>
      </c>
      <c r="C72" s="280" t="str">
        <f t="shared" si="1"/>
        <v/>
      </c>
      <c r="D72" s="88"/>
      <c r="E72" s="89"/>
    </row>
    <row r="73" spans="1:5" ht="30" customHeight="1" x14ac:dyDescent="0.15">
      <c r="A73" s="278" t="str">
        <f>IF(ISBLANK(D73),"",IF(ISBLANK(参照用シート!$AD$4),"",参照用シート!$AD$4))</f>
        <v/>
      </c>
      <c r="B73" s="279" t="str">
        <f>IF(ISBLANK(D73),"",IF(ISBLANK(参照用シート!$AC$4),"",参照用シート!$AC$4))</f>
        <v/>
      </c>
      <c r="C73" s="280" t="str">
        <f t="shared" si="1"/>
        <v/>
      </c>
      <c r="D73" s="88"/>
      <c r="E73" s="89"/>
    </row>
    <row r="74" spans="1:5" ht="30" customHeight="1" x14ac:dyDescent="0.15">
      <c r="A74" s="278" t="str">
        <f>IF(ISBLANK(D74),"",IF(ISBLANK(参照用シート!$AD$4),"",参照用シート!$AD$4))</f>
        <v/>
      </c>
      <c r="B74" s="279" t="str">
        <f>IF(ISBLANK(D74),"",IF(ISBLANK(参照用シート!$AC$4),"",参照用シート!$AC$4))</f>
        <v/>
      </c>
      <c r="C74" s="280" t="str">
        <f t="shared" si="1"/>
        <v/>
      </c>
      <c r="D74" s="88"/>
      <c r="E74" s="89"/>
    </row>
    <row r="75" spans="1:5" ht="30" customHeight="1" x14ac:dyDescent="0.15">
      <c r="A75" s="278" t="str">
        <f>IF(ISBLANK(D75),"",IF(ISBLANK(参照用シート!$AD$4),"",参照用シート!$AD$4))</f>
        <v/>
      </c>
      <c r="B75" s="279" t="str">
        <f>IF(ISBLANK(D75),"",IF(ISBLANK(参照用シート!$AC$4),"",参照用シート!$AC$4))</f>
        <v/>
      </c>
      <c r="C75" s="280" t="str">
        <f t="shared" si="1"/>
        <v/>
      </c>
      <c r="D75" s="88"/>
      <c r="E75" s="89"/>
    </row>
    <row r="76" spans="1:5" ht="30" customHeight="1" x14ac:dyDescent="0.15">
      <c r="A76" s="278" t="str">
        <f>IF(ISBLANK(D76),"",IF(ISBLANK(参照用シート!$AD$4),"",参照用シート!$AD$4))</f>
        <v/>
      </c>
      <c r="B76" s="279" t="str">
        <f>IF(ISBLANK(D76),"",IF(ISBLANK(参照用シート!$AC$4),"",参照用シート!$AC$4))</f>
        <v/>
      </c>
      <c r="C76" s="280" t="str">
        <f t="shared" si="1"/>
        <v/>
      </c>
      <c r="D76" s="88"/>
      <c r="E76" s="89"/>
    </row>
    <row r="77" spans="1:5" ht="30" customHeight="1" x14ac:dyDescent="0.15">
      <c r="A77" s="278" t="str">
        <f>IF(ISBLANK(D77),"",IF(ISBLANK(参照用シート!$AD$4),"",参照用シート!$AD$4))</f>
        <v/>
      </c>
      <c r="B77" s="279" t="str">
        <f>IF(ISBLANK(D77),"",IF(ISBLANK(参照用シート!$AC$4),"",参照用シート!$AC$4))</f>
        <v/>
      </c>
      <c r="C77" s="280" t="str">
        <f t="shared" si="1"/>
        <v/>
      </c>
      <c r="D77" s="88"/>
      <c r="E77" s="89"/>
    </row>
    <row r="78" spans="1:5" ht="30" customHeight="1" x14ac:dyDescent="0.15">
      <c r="A78" s="278" t="str">
        <f>IF(ISBLANK(D78),"",IF(ISBLANK(参照用シート!$AD$4),"",参照用シート!$AD$4))</f>
        <v/>
      </c>
      <c r="B78" s="279" t="str">
        <f>IF(ISBLANK(D78),"",IF(ISBLANK(参照用シート!$AC$4),"",参照用シート!$AC$4))</f>
        <v/>
      </c>
      <c r="C78" s="280" t="str">
        <f t="shared" si="1"/>
        <v/>
      </c>
      <c r="D78" s="88"/>
      <c r="E78" s="89"/>
    </row>
    <row r="79" spans="1:5" ht="30" customHeight="1" x14ac:dyDescent="0.15">
      <c r="A79" s="278" t="str">
        <f>IF(ISBLANK(D79),"",IF(ISBLANK(参照用シート!$AD$4),"",参照用シート!$AD$4))</f>
        <v/>
      </c>
      <c r="B79" s="279" t="str">
        <f>IF(ISBLANK(D79),"",IF(ISBLANK(参照用シート!$AC$4),"",参照用シート!$AC$4))</f>
        <v/>
      </c>
      <c r="C79" s="280" t="str">
        <f t="shared" si="1"/>
        <v/>
      </c>
      <c r="D79" s="88"/>
      <c r="E79" s="89"/>
    </row>
    <row r="80" spans="1:5" ht="30" customHeight="1" x14ac:dyDescent="0.15">
      <c r="A80" s="278" t="str">
        <f>IF(ISBLANK(D80),"",IF(ISBLANK(参照用シート!$AD$4),"",参照用シート!$AD$4))</f>
        <v/>
      </c>
      <c r="B80" s="279" t="str">
        <f>IF(ISBLANK(D80),"",IF(ISBLANK(参照用シート!$AC$4),"",参照用シート!$AC$4))</f>
        <v/>
      </c>
      <c r="C80" s="280" t="str">
        <f t="shared" si="1"/>
        <v/>
      </c>
      <c r="D80" s="88"/>
      <c r="E80" s="89"/>
    </row>
    <row r="81" spans="1:5" ht="30" customHeight="1" x14ac:dyDescent="0.15">
      <c r="A81" s="278" t="str">
        <f>IF(ISBLANK(D81),"",IF(ISBLANK(参照用シート!$AD$4),"",参照用シート!$AD$4))</f>
        <v/>
      </c>
      <c r="B81" s="279" t="str">
        <f>IF(ISBLANK(D81),"",IF(ISBLANK(参照用シート!$AC$4),"",参照用シート!$AC$4))</f>
        <v/>
      </c>
      <c r="C81" s="280" t="str">
        <f t="shared" si="1"/>
        <v/>
      </c>
      <c r="D81" s="88"/>
      <c r="E81" s="89"/>
    </row>
    <row r="82" spans="1:5" ht="30" customHeight="1" x14ac:dyDescent="0.15">
      <c r="A82" s="278" t="str">
        <f>IF(ISBLANK(D82),"",IF(ISBLANK(参照用シート!$AD$4),"",参照用シート!$AD$4))</f>
        <v/>
      </c>
      <c r="B82" s="279" t="str">
        <f>IF(ISBLANK(D82),"",IF(ISBLANK(参照用シート!$AC$4),"",参照用シート!$AC$4))</f>
        <v/>
      </c>
      <c r="C82" s="280" t="str">
        <f t="shared" si="1"/>
        <v/>
      </c>
      <c r="D82" s="88"/>
      <c r="E82" s="89"/>
    </row>
    <row r="83" spans="1:5" ht="30" customHeight="1" x14ac:dyDescent="0.15">
      <c r="A83" s="281" t="str">
        <f>IF(ISBLANK(D83),"",IF(ISBLANK(参照用シート!$AD$4),"",参照用シート!$AD$4))</f>
        <v/>
      </c>
      <c r="B83" s="282" t="str">
        <f>IF(ISBLANK(D83),"",IF(ISBLANK(参照用シート!$AC$4),"",参照用シート!$AC$4))</f>
        <v/>
      </c>
      <c r="C83" s="285" t="str">
        <f t="shared" si="1"/>
        <v/>
      </c>
      <c r="D83" s="90"/>
      <c r="E83" s="91"/>
    </row>
    <row r="84" spans="1:5" ht="30" customHeight="1" x14ac:dyDescent="0.15">
      <c r="A84" s="283" t="str">
        <f>IF(ISBLANK(D84),"",IF(ISBLANK(参照用シート!$AD$4),"",参照用シート!$AD$4))</f>
        <v/>
      </c>
      <c r="B84" s="284" t="str">
        <f>IF(ISBLANK(D84),"",IF(ISBLANK(参照用シート!$AC$4),"",参照用シート!$AC$4))</f>
        <v/>
      </c>
      <c r="C84" s="304" t="str">
        <f t="shared" si="1"/>
        <v/>
      </c>
      <c r="D84" s="92"/>
      <c r="E84" s="93"/>
    </row>
    <row r="85" spans="1:5" ht="30" customHeight="1" x14ac:dyDescent="0.15">
      <c r="A85" s="278" t="str">
        <f>IF(ISBLANK(D85),"",IF(ISBLANK(参照用シート!$AD$4),"",参照用シート!$AD$4))</f>
        <v/>
      </c>
      <c r="B85" s="279" t="str">
        <f>IF(ISBLANK(D85),"",IF(ISBLANK(参照用シート!$AC$4),"",参照用シート!$AC$4))</f>
        <v/>
      </c>
      <c r="C85" s="280" t="str">
        <f t="shared" si="1"/>
        <v/>
      </c>
      <c r="D85" s="88"/>
      <c r="E85" s="89"/>
    </row>
    <row r="86" spans="1:5" ht="30" customHeight="1" x14ac:dyDescent="0.15">
      <c r="A86" s="278" t="str">
        <f>IF(ISBLANK(D86),"",IF(ISBLANK(参照用シート!$AD$4),"",参照用シート!$AD$4))</f>
        <v/>
      </c>
      <c r="B86" s="279" t="str">
        <f>IF(ISBLANK(D86),"",IF(ISBLANK(参照用シート!$AC$4),"",参照用シート!$AC$4))</f>
        <v/>
      </c>
      <c r="C86" s="280" t="str">
        <f t="shared" si="1"/>
        <v/>
      </c>
      <c r="D86" s="88"/>
      <c r="E86" s="89"/>
    </row>
    <row r="87" spans="1:5" ht="30" customHeight="1" x14ac:dyDescent="0.15">
      <c r="A87" s="278" t="str">
        <f>IF(ISBLANK(D87),"",IF(ISBLANK(参照用シート!$AD$4),"",参照用シート!$AD$4))</f>
        <v/>
      </c>
      <c r="B87" s="279" t="str">
        <f>IF(ISBLANK(D87),"",IF(ISBLANK(参照用シート!$AC$4),"",参照用シート!$AC$4))</f>
        <v/>
      </c>
      <c r="C87" s="280" t="str">
        <f t="shared" si="1"/>
        <v/>
      </c>
      <c r="D87" s="88"/>
      <c r="E87" s="89"/>
    </row>
    <row r="88" spans="1:5" ht="30" customHeight="1" x14ac:dyDescent="0.15">
      <c r="A88" s="278" t="str">
        <f>IF(ISBLANK(D88),"",IF(ISBLANK(参照用シート!$AD$4),"",参照用シート!$AD$4))</f>
        <v/>
      </c>
      <c r="B88" s="279" t="str">
        <f>IF(ISBLANK(D88),"",IF(ISBLANK(参照用シート!$AC$4),"",参照用シート!$AC$4))</f>
        <v/>
      </c>
      <c r="C88" s="280" t="str">
        <f t="shared" si="1"/>
        <v/>
      </c>
      <c r="D88" s="88"/>
      <c r="E88" s="89"/>
    </row>
    <row r="89" spans="1:5" ht="30" customHeight="1" x14ac:dyDescent="0.15">
      <c r="A89" s="278" t="str">
        <f>IF(ISBLANK(D89),"",IF(ISBLANK(参照用シート!$AD$4),"",参照用シート!$AD$4))</f>
        <v/>
      </c>
      <c r="B89" s="279" t="str">
        <f>IF(ISBLANK(D89),"",IF(ISBLANK(参照用シート!$AC$4),"",参照用シート!$AC$4))</f>
        <v/>
      </c>
      <c r="C89" s="280" t="str">
        <f t="shared" si="1"/>
        <v/>
      </c>
      <c r="D89" s="88"/>
      <c r="E89" s="89"/>
    </row>
    <row r="90" spans="1:5" ht="30" customHeight="1" x14ac:dyDescent="0.15">
      <c r="A90" s="278" t="str">
        <f>IF(ISBLANK(D90),"",IF(ISBLANK(参照用シート!$AD$4),"",参照用シート!$AD$4))</f>
        <v/>
      </c>
      <c r="B90" s="279" t="str">
        <f>IF(ISBLANK(D90),"",IF(ISBLANK(参照用シート!$AC$4),"",参照用シート!$AC$4))</f>
        <v/>
      </c>
      <c r="C90" s="280" t="str">
        <f t="shared" si="1"/>
        <v/>
      </c>
      <c r="D90" s="88"/>
      <c r="E90" s="89"/>
    </row>
    <row r="91" spans="1:5" ht="30" customHeight="1" x14ac:dyDescent="0.15">
      <c r="A91" s="278" t="str">
        <f>IF(ISBLANK(D91),"",IF(ISBLANK(参照用シート!$AD$4),"",参照用シート!$AD$4))</f>
        <v/>
      </c>
      <c r="B91" s="279" t="str">
        <f>IF(ISBLANK(D91),"",IF(ISBLANK(参照用シート!$AC$4),"",参照用シート!$AC$4))</f>
        <v/>
      </c>
      <c r="C91" s="280" t="str">
        <f t="shared" si="1"/>
        <v/>
      </c>
      <c r="D91" s="88"/>
      <c r="E91" s="89"/>
    </row>
    <row r="92" spans="1:5" ht="30" customHeight="1" x14ac:dyDescent="0.15">
      <c r="A92" s="278" t="str">
        <f>IF(ISBLANK(D92),"",IF(ISBLANK(参照用シート!$AD$4),"",参照用シート!$AD$4))</f>
        <v/>
      </c>
      <c r="B92" s="279" t="str">
        <f>IF(ISBLANK(D92),"",IF(ISBLANK(参照用シート!$AC$4),"",参照用シート!$AC$4))</f>
        <v/>
      </c>
      <c r="C92" s="280" t="str">
        <f t="shared" si="1"/>
        <v/>
      </c>
      <c r="D92" s="88"/>
      <c r="E92" s="89"/>
    </row>
    <row r="93" spans="1:5" ht="30" customHeight="1" x14ac:dyDescent="0.15">
      <c r="A93" s="278" t="str">
        <f>IF(ISBLANK(D93),"",IF(ISBLANK(参照用シート!$AD$4),"",参照用シート!$AD$4))</f>
        <v/>
      </c>
      <c r="B93" s="279" t="str">
        <f>IF(ISBLANK(D93),"",IF(ISBLANK(参照用シート!$AC$4),"",参照用シート!$AC$4))</f>
        <v/>
      </c>
      <c r="C93" s="280" t="str">
        <f t="shared" si="1"/>
        <v/>
      </c>
      <c r="D93" s="88"/>
      <c r="E93" s="89"/>
    </row>
    <row r="94" spans="1:5" ht="30" customHeight="1" x14ac:dyDescent="0.15">
      <c r="A94" s="278" t="str">
        <f>IF(ISBLANK(D94),"",IF(ISBLANK(参照用シート!$AD$4),"",参照用シート!$AD$4))</f>
        <v/>
      </c>
      <c r="B94" s="279" t="str">
        <f>IF(ISBLANK(D94),"",IF(ISBLANK(参照用シート!$AC$4),"",参照用シート!$AC$4))</f>
        <v/>
      </c>
      <c r="C94" s="280" t="str">
        <f t="shared" si="1"/>
        <v/>
      </c>
      <c r="D94" s="88"/>
      <c r="E94" s="89"/>
    </row>
    <row r="95" spans="1:5" ht="30" customHeight="1" x14ac:dyDescent="0.15">
      <c r="A95" s="278" t="str">
        <f>IF(ISBLANK(D95),"",IF(ISBLANK(参照用シート!$AD$4),"",参照用シート!$AD$4))</f>
        <v/>
      </c>
      <c r="B95" s="279" t="str">
        <f>IF(ISBLANK(D95),"",IF(ISBLANK(参照用シート!$AC$4),"",参照用シート!$AC$4))</f>
        <v/>
      </c>
      <c r="C95" s="280" t="str">
        <f t="shared" si="1"/>
        <v/>
      </c>
      <c r="D95" s="88"/>
      <c r="E95" s="89"/>
    </row>
    <row r="96" spans="1:5" ht="30" customHeight="1" x14ac:dyDescent="0.15">
      <c r="A96" s="278" t="str">
        <f>IF(ISBLANK(D96),"",IF(ISBLANK(参照用シート!$AD$4),"",参照用シート!$AD$4))</f>
        <v/>
      </c>
      <c r="B96" s="279" t="str">
        <f>IF(ISBLANK(D96),"",IF(ISBLANK(参照用シート!$AC$4),"",参照用シート!$AC$4))</f>
        <v/>
      </c>
      <c r="C96" s="280" t="str">
        <f t="shared" si="1"/>
        <v/>
      </c>
      <c r="D96" s="88"/>
      <c r="E96" s="89"/>
    </row>
    <row r="97" spans="1:5" ht="30" customHeight="1" x14ac:dyDescent="0.15">
      <c r="A97" s="278" t="str">
        <f>IF(ISBLANK(D97),"",IF(ISBLANK(参照用シート!$AD$4),"",参照用シート!$AD$4))</f>
        <v/>
      </c>
      <c r="B97" s="279" t="str">
        <f>IF(ISBLANK(D97),"",IF(ISBLANK(参照用シート!$AC$4),"",参照用シート!$AC$4))</f>
        <v/>
      </c>
      <c r="C97" s="280" t="str">
        <f t="shared" si="1"/>
        <v/>
      </c>
      <c r="D97" s="88"/>
      <c r="E97" s="89"/>
    </row>
    <row r="98" spans="1:5" ht="30" customHeight="1" x14ac:dyDescent="0.15">
      <c r="A98" s="278" t="str">
        <f>IF(ISBLANK(D98),"",IF(ISBLANK(参照用シート!$AD$4),"",参照用シート!$AD$4))</f>
        <v/>
      </c>
      <c r="B98" s="279" t="str">
        <f>IF(ISBLANK(D98),"",IF(ISBLANK(参照用シート!$AC$4),"",参照用シート!$AC$4))</f>
        <v/>
      </c>
      <c r="C98" s="280" t="str">
        <f t="shared" si="1"/>
        <v/>
      </c>
      <c r="D98" s="88"/>
      <c r="E98" s="89"/>
    </row>
    <row r="99" spans="1:5" ht="30" customHeight="1" x14ac:dyDescent="0.15">
      <c r="A99" s="278" t="str">
        <f>IF(ISBLANK(D99),"",IF(ISBLANK(参照用シート!$AD$4),"",参照用シート!$AD$4))</f>
        <v/>
      </c>
      <c r="B99" s="279" t="str">
        <f>IF(ISBLANK(D99),"",IF(ISBLANK(参照用シート!$AC$4),"",参照用シート!$AC$4))</f>
        <v/>
      </c>
      <c r="C99" s="280" t="str">
        <f t="shared" si="1"/>
        <v/>
      </c>
      <c r="D99" s="88"/>
      <c r="E99" s="89"/>
    </row>
    <row r="100" spans="1:5" ht="30" customHeight="1" x14ac:dyDescent="0.15">
      <c r="A100" s="278" t="str">
        <f>IF(ISBLANK(D100),"",IF(ISBLANK(参照用シート!$AD$4),"",参照用シート!$AD$4))</f>
        <v/>
      </c>
      <c r="B100" s="279" t="str">
        <f>IF(ISBLANK(D100),"",IF(ISBLANK(参照用シート!$AC$4),"",参照用シート!$AC$4))</f>
        <v/>
      </c>
      <c r="C100" s="280" t="str">
        <f t="shared" si="1"/>
        <v/>
      </c>
      <c r="D100" s="88"/>
      <c r="E100" s="89"/>
    </row>
    <row r="101" spans="1:5" ht="30" customHeight="1" x14ac:dyDescent="0.15">
      <c r="A101" s="278" t="str">
        <f>IF(ISBLANK(D101),"",IF(ISBLANK(参照用シート!$AD$4),"",参照用シート!$AD$4))</f>
        <v/>
      </c>
      <c r="B101" s="279" t="str">
        <f>IF(ISBLANK(D101),"",IF(ISBLANK(参照用シート!$AC$4),"",参照用シート!$AC$4))</f>
        <v/>
      </c>
      <c r="C101" s="280" t="str">
        <f>IF(ISBLANK(D101),"",C100+1)</f>
        <v/>
      </c>
      <c r="D101" s="88"/>
      <c r="E101" s="89"/>
    </row>
    <row r="102" spans="1:5" ht="30" customHeight="1" thickBot="1" x14ac:dyDescent="0.2">
      <c r="A102" s="299" t="str">
        <f>IF(ISBLANK(D102),"",IF(ISBLANK(参照用シート!$AD$4),"",参照用シート!$AD$4))</f>
        <v/>
      </c>
      <c r="B102" s="300" t="str">
        <f>IF(ISBLANK(D102),"",IF(ISBLANK(参照用シート!$AC$4),"",参照用シート!$AC$4))</f>
        <v/>
      </c>
      <c r="C102" s="301" t="str">
        <f>IF(ISBLANK(D102),"",C101+1)</f>
        <v/>
      </c>
      <c r="D102" s="302"/>
      <c r="E102" s="303"/>
    </row>
  </sheetData>
  <sheetProtection algorithmName="SHA-512" hashValue="jTSoGQgTdcg+xBqiE/KpL4I72fr+xBz/LkfvSb7m87uupwCpQPlVFL8bTdI25iubl5zUjqEpf4o0jiPeGkWzQA==" saltValue="5P6ko7D22/K1bcXDLQFh0w==" spinCount="100000" sheet="1" formatCells="0" formatColumns="0" formatRows="0" autoFilter="0"/>
  <phoneticPr fontId="3"/>
  <dataValidations count="2">
    <dataValidation imeMode="off" allowBlank="1" showInputMessage="1" showErrorMessage="1" sqref="E2:E65536" xr:uid="{00000000-0002-0000-0500-000000000000}"/>
    <dataValidation imeMode="hiragana" allowBlank="1" showInputMessage="1" showErrorMessage="1" sqref="D2:D65536" xr:uid="{00000000-0002-0000-0500-000001000000}"/>
  </dataValidations>
  <printOptions horizontalCentered="1" verticalCentered="1"/>
  <pageMargins left="0.39370078740157483" right="0.39370078740157483" top="0.98425196850393704" bottom="0.39370078740157483" header="0.59055118110236227" footer="0.19685039370078741"/>
  <pageSetup paperSize="9" scale="96" orientation="portrait" r:id="rId1"/>
  <headerFooter alignWithMargins="0">
    <oddHeader>&amp;C&amp;20&amp;A</oddHeader>
    <oddFooter>&amp;C&amp;9&amp;P</oddFooter>
  </headerFooter>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17"/>
  </sheetPr>
  <dimension ref="A1:ES104"/>
  <sheetViews>
    <sheetView view="pageBreakPreview" zoomScaleNormal="100" workbookViewId="0">
      <pane ySplit="1" topLeftCell="A2" activePane="bottomLeft" state="frozen"/>
      <selection activeCell="M32" sqref="M32:N32"/>
      <selection pane="bottomLeft" activeCell="F5" sqref="F5"/>
    </sheetView>
  </sheetViews>
  <sheetFormatPr defaultRowHeight="13.5" x14ac:dyDescent="0.15"/>
  <cols>
    <col min="1" max="1" width="7.375" style="95" customWidth="1"/>
    <col min="2" max="2" width="26.25" style="95" customWidth="1"/>
    <col min="3" max="3" width="9" style="96"/>
    <col min="4" max="4" width="3.5" style="96" customWidth="1"/>
    <col min="5" max="5" width="16.75" style="95" customWidth="1"/>
    <col min="6" max="6" width="28.375" style="95" customWidth="1"/>
    <col min="7" max="19" width="9" style="95"/>
    <col min="20" max="146" width="0" style="95" hidden="1" customWidth="1"/>
    <col min="147" max="148" width="9" style="95" hidden="1" customWidth="1"/>
    <col min="149" max="149" width="0" style="95" hidden="1" customWidth="1"/>
    <col min="150" max="16384" width="9" style="95"/>
  </cols>
  <sheetData>
    <row r="1" spans="1:149" ht="96" customHeight="1" x14ac:dyDescent="0.15"/>
    <row r="2" spans="1:149" ht="17.25" customHeight="1" x14ac:dyDescent="0.15">
      <c r="F2" s="103" t="s">
        <v>441</v>
      </c>
    </row>
    <row r="3" spans="1:149" ht="17.25" x14ac:dyDescent="0.15">
      <c r="A3" s="635" t="s">
        <v>516</v>
      </c>
      <c r="B3" s="635"/>
      <c r="C3" s="635"/>
      <c r="D3" s="635"/>
      <c r="E3" s="635"/>
      <c r="F3" s="635"/>
      <c r="T3" s="95" t="s">
        <v>497</v>
      </c>
    </row>
    <row r="4" spans="1:149" ht="17.25" x14ac:dyDescent="0.15">
      <c r="A4" s="102"/>
      <c r="B4" s="102"/>
      <c r="C4" s="102"/>
      <c r="D4" s="102"/>
      <c r="E4" s="102"/>
      <c r="F4" s="102"/>
      <c r="T4" s="135"/>
      <c r="U4" s="135"/>
      <c r="V4" s="135"/>
      <c r="W4" s="135" t="s">
        <v>14</v>
      </c>
      <c r="X4" s="135"/>
      <c r="Y4" s="135"/>
      <c r="Z4" s="135"/>
      <c r="AA4" s="135" t="s">
        <v>15</v>
      </c>
      <c r="AB4" s="135"/>
      <c r="AC4" s="135"/>
      <c r="AD4" s="135"/>
      <c r="AE4" s="135" t="s">
        <v>16</v>
      </c>
      <c r="AF4" s="135"/>
      <c r="AG4" s="135"/>
      <c r="AH4" s="135"/>
      <c r="AI4" s="135" t="s">
        <v>17</v>
      </c>
      <c r="AJ4" s="135"/>
      <c r="AK4" s="135"/>
      <c r="AL4" s="135"/>
      <c r="AM4" s="135" t="s">
        <v>397</v>
      </c>
      <c r="AN4" s="135"/>
      <c r="AO4" s="135"/>
      <c r="AP4" s="135"/>
      <c r="AQ4" s="135" t="s">
        <v>18</v>
      </c>
      <c r="AR4" s="135"/>
      <c r="AS4" s="135"/>
      <c r="AT4" s="135"/>
      <c r="AU4" s="135" t="s">
        <v>19</v>
      </c>
      <c r="AV4" s="135"/>
      <c r="AW4" s="135"/>
      <c r="AX4" s="135"/>
      <c r="AY4" s="135" t="s">
        <v>20</v>
      </c>
      <c r="AZ4" s="135"/>
      <c r="BA4" s="135"/>
      <c r="BB4" s="135"/>
      <c r="BC4" s="135" t="s">
        <v>21</v>
      </c>
      <c r="BD4" s="135"/>
      <c r="BE4" s="135"/>
      <c r="BF4" s="135"/>
      <c r="BG4" s="135" t="s">
        <v>398</v>
      </c>
      <c r="BH4" s="135"/>
      <c r="BI4" s="135"/>
      <c r="BJ4" s="135"/>
      <c r="BK4" s="135" t="s">
        <v>22</v>
      </c>
      <c r="BL4" s="135"/>
      <c r="BM4" s="135"/>
      <c r="BN4" s="135"/>
      <c r="BO4" s="135" t="s">
        <v>23</v>
      </c>
      <c r="BP4" s="135"/>
      <c r="BQ4" s="135"/>
      <c r="BR4" s="135"/>
      <c r="BS4" s="135" t="s">
        <v>399</v>
      </c>
      <c r="BT4" s="135"/>
      <c r="BU4" s="135"/>
      <c r="BV4" s="135"/>
      <c r="BW4" s="135" t="s">
        <v>400</v>
      </c>
      <c r="BX4" s="135"/>
      <c r="BY4" s="135"/>
      <c r="BZ4" s="135"/>
      <c r="CA4" s="135" t="s">
        <v>24</v>
      </c>
      <c r="CB4" s="135"/>
      <c r="CC4" s="135"/>
      <c r="CD4" s="135"/>
      <c r="CE4" s="135" t="s">
        <v>401</v>
      </c>
      <c r="CF4" s="135"/>
      <c r="CG4" s="135"/>
      <c r="CH4" s="135"/>
      <c r="CI4" s="135" t="s">
        <v>25</v>
      </c>
      <c r="CJ4" s="135"/>
      <c r="CK4" s="135"/>
      <c r="CL4" s="135"/>
      <c r="CM4" s="135" t="s">
        <v>26</v>
      </c>
      <c r="CN4" s="135"/>
      <c r="CO4" s="135"/>
      <c r="CP4" s="135"/>
      <c r="CQ4" s="135" t="s">
        <v>27</v>
      </c>
      <c r="CR4" s="135"/>
      <c r="CS4" s="135"/>
      <c r="CT4" s="135"/>
      <c r="CU4" s="135" t="s">
        <v>28</v>
      </c>
      <c r="CV4" s="135"/>
      <c r="CW4" s="135"/>
      <c r="CX4" s="135"/>
      <c r="CY4" s="135" t="s">
        <v>29</v>
      </c>
      <c r="CZ4" s="135"/>
      <c r="DA4" s="135"/>
      <c r="DB4" s="135"/>
      <c r="DC4" s="135" t="s">
        <v>30</v>
      </c>
      <c r="DD4" s="135"/>
      <c r="DE4" s="135"/>
      <c r="DF4" s="135"/>
      <c r="DG4" s="135" t="s">
        <v>31</v>
      </c>
      <c r="DH4" s="135"/>
      <c r="DI4" s="135"/>
      <c r="DJ4" s="135"/>
      <c r="DK4" s="135" t="s">
        <v>32</v>
      </c>
      <c r="DL4" s="135"/>
      <c r="DM4" s="135"/>
      <c r="DN4" s="135"/>
      <c r="DO4" s="135" t="s">
        <v>33</v>
      </c>
      <c r="DP4" s="135"/>
      <c r="DQ4" s="135"/>
      <c r="DR4" s="135"/>
      <c r="DS4" s="135" t="s">
        <v>34</v>
      </c>
      <c r="DT4" s="135"/>
      <c r="DU4" s="135"/>
      <c r="DV4" s="135"/>
      <c r="DW4" s="135" t="s">
        <v>35</v>
      </c>
      <c r="DX4" s="135"/>
      <c r="DY4" s="135"/>
      <c r="DZ4" s="135"/>
      <c r="EA4" s="135" t="s">
        <v>36</v>
      </c>
      <c r="EB4" s="135"/>
      <c r="EC4" s="135"/>
      <c r="ED4" s="135"/>
      <c r="EE4" s="135" t="s">
        <v>498</v>
      </c>
      <c r="EF4" s="135"/>
      <c r="EG4" s="135"/>
      <c r="EH4" s="135"/>
      <c r="EI4" s="135"/>
      <c r="EJ4" s="135"/>
      <c r="EK4" s="135"/>
      <c r="EL4" s="135"/>
      <c r="EM4" s="135"/>
      <c r="EN4" s="135"/>
      <c r="EO4" s="610" t="s">
        <v>546</v>
      </c>
      <c r="EP4" s="611"/>
      <c r="EQ4" s="611"/>
      <c r="ER4" s="611"/>
      <c r="ES4" s="612"/>
    </row>
    <row r="5" spans="1:149" x14ac:dyDescent="0.15">
      <c r="E5" s="95" t="s">
        <v>414</v>
      </c>
      <c r="F5" s="311" t="str">
        <f>IF(OR(ISBLANK(■入力シート!G17),ISBLANK(■入力シート!J17),ISBLANK(■入力シート!M17)),"平成　　年　　月　　日","平成"&amp;■入力シート!G17&amp;"年"&amp;■入力シート!J17&amp;"月"&amp;■入力シート!M17&amp;"日")</f>
        <v>平成　　年　　月　　日</v>
      </c>
      <c r="T5" s="137" t="s">
        <v>427</v>
      </c>
      <c r="U5" s="137" t="s">
        <v>428</v>
      </c>
      <c r="V5" s="137" t="s">
        <v>13</v>
      </c>
      <c r="W5" s="137" t="s">
        <v>38</v>
      </c>
      <c r="X5" s="137" t="s">
        <v>8</v>
      </c>
      <c r="Y5" s="137" t="s">
        <v>416</v>
      </c>
      <c r="Z5" s="137" t="s">
        <v>46</v>
      </c>
      <c r="AA5" s="137" t="s">
        <v>38</v>
      </c>
      <c r="AB5" s="137" t="s">
        <v>39</v>
      </c>
      <c r="AC5" s="137" t="s">
        <v>416</v>
      </c>
      <c r="AD5" s="137" t="s">
        <v>46</v>
      </c>
      <c r="AE5" s="137" t="s">
        <v>38</v>
      </c>
      <c r="AF5" s="137" t="s">
        <v>39</v>
      </c>
      <c r="AG5" s="137" t="s">
        <v>416</v>
      </c>
      <c r="AH5" s="137" t="s">
        <v>46</v>
      </c>
      <c r="AI5" s="137" t="s">
        <v>38</v>
      </c>
      <c r="AJ5" s="137" t="s">
        <v>39</v>
      </c>
      <c r="AK5" s="137" t="s">
        <v>416</v>
      </c>
      <c r="AL5" s="137" t="s">
        <v>46</v>
      </c>
      <c r="AM5" s="137" t="s">
        <v>38</v>
      </c>
      <c r="AN5" s="137" t="s">
        <v>39</v>
      </c>
      <c r="AO5" s="137" t="s">
        <v>416</v>
      </c>
      <c r="AP5" s="137" t="s">
        <v>46</v>
      </c>
      <c r="AQ5" s="137" t="s">
        <v>38</v>
      </c>
      <c r="AR5" s="137" t="s">
        <v>39</v>
      </c>
      <c r="AS5" s="137" t="s">
        <v>416</v>
      </c>
      <c r="AT5" s="137" t="s">
        <v>46</v>
      </c>
      <c r="AU5" s="137" t="s">
        <v>38</v>
      </c>
      <c r="AV5" s="137" t="s">
        <v>39</v>
      </c>
      <c r="AW5" s="137" t="s">
        <v>416</v>
      </c>
      <c r="AX5" s="137" t="s">
        <v>46</v>
      </c>
      <c r="AY5" s="137" t="s">
        <v>38</v>
      </c>
      <c r="AZ5" s="137" t="s">
        <v>39</v>
      </c>
      <c r="BA5" s="137" t="s">
        <v>416</v>
      </c>
      <c r="BB5" s="137" t="s">
        <v>46</v>
      </c>
      <c r="BC5" s="137" t="s">
        <v>38</v>
      </c>
      <c r="BD5" s="137" t="s">
        <v>39</v>
      </c>
      <c r="BE5" s="137" t="s">
        <v>416</v>
      </c>
      <c r="BF5" s="137" t="s">
        <v>46</v>
      </c>
      <c r="BG5" s="137" t="s">
        <v>38</v>
      </c>
      <c r="BH5" s="137" t="s">
        <v>39</v>
      </c>
      <c r="BI5" s="137" t="s">
        <v>416</v>
      </c>
      <c r="BJ5" s="137" t="s">
        <v>46</v>
      </c>
      <c r="BK5" s="137" t="s">
        <v>38</v>
      </c>
      <c r="BL5" s="137" t="s">
        <v>39</v>
      </c>
      <c r="BM5" s="137" t="s">
        <v>416</v>
      </c>
      <c r="BN5" s="137" t="s">
        <v>46</v>
      </c>
      <c r="BO5" s="137" t="s">
        <v>38</v>
      </c>
      <c r="BP5" s="137" t="s">
        <v>39</v>
      </c>
      <c r="BQ5" s="137" t="s">
        <v>416</v>
      </c>
      <c r="BR5" s="137" t="s">
        <v>46</v>
      </c>
      <c r="BS5" s="137" t="s">
        <v>38</v>
      </c>
      <c r="BT5" s="137" t="s">
        <v>39</v>
      </c>
      <c r="BU5" s="137" t="s">
        <v>416</v>
      </c>
      <c r="BV5" s="137" t="s">
        <v>46</v>
      </c>
      <c r="BW5" s="137" t="s">
        <v>38</v>
      </c>
      <c r="BX5" s="137" t="s">
        <v>39</v>
      </c>
      <c r="BY5" s="137" t="s">
        <v>416</v>
      </c>
      <c r="BZ5" s="137" t="s">
        <v>46</v>
      </c>
      <c r="CA5" s="137" t="s">
        <v>38</v>
      </c>
      <c r="CB5" s="137" t="s">
        <v>39</v>
      </c>
      <c r="CC5" s="137" t="s">
        <v>416</v>
      </c>
      <c r="CD5" s="137" t="s">
        <v>46</v>
      </c>
      <c r="CE5" s="137" t="s">
        <v>38</v>
      </c>
      <c r="CF5" s="137" t="s">
        <v>39</v>
      </c>
      <c r="CG5" s="137" t="s">
        <v>416</v>
      </c>
      <c r="CH5" s="137" t="s">
        <v>46</v>
      </c>
      <c r="CI5" s="137" t="s">
        <v>38</v>
      </c>
      <c r="CJ5" s="137" t="s">
        <v>39</v>
      </c>
      <c r="CK5" s="137" t="s">
        <v>416</v>
      </c>
      <c r="CL5" s="137" t="s">
        <v>46</v>
      </c>
      <c r="CM5" s="137" t="s">
        <v>38</v>
      </c>
      <c r="CN5" s="137" t="s">
        <v>39</v>
      </c>
      <c r="CO5" s="137" t="s">
        <v>416</v>
      </c>
      <c r="CP5" s="137" t="s">
        <v>46</v>
      </c>
      <c r="CQ5" s="137" t="s">
        <v>38</v>
      </c>
      <c r="CR5" s="137" t="s">
        <v>39</v>
      </c>
      <c r="CS5" s="137" t="s">
        <v>416</v>
      </c>
      <c r="CT5" s="137" t="s">
        <v>46</v>
      </c>
      <c r="CU5" s="137" t="s">
        <v>38</v>
      </c>
      <c r="CV5" s="137" t="s">
        <v>39</v>
      </c>
      <c r="CW5" s="137" t="s">
        <v>416</v>
      </c>
      <c r="CX5" s="137" t="s">
        <v>46</v>
      </c>
      <c r="CY5" s="137" t="s">
        <v>38</v>
      </c>
      <c r="CZ5" s="137" t="s">
        <v>39</v>
      </c>
      <c r="DA5" s="137" t="s">
        <v>416</v>
      </c>
      <c r="DB5" s="137" t="s">
        <v>46</v>
      </c>
      <c r="DC5" s="137" t="s">
        <v>38</v>
      </c>
      <c r="DD5" s="137" t="s">
        <v>39</v>
      </c>
      <c r="DE5" s="137" t="s">
        <v>416</v>
      </c>
      <c r="DF5" s="137" t="s">
        <v>46</v>
      </c>
      <c r="DG5" s="137" t="s">
        <v>38</v>
      </c>
      <c r="DH5" s="137" t="s">
        <v>39</v>
      </c>
      <c r="DI5" s="137" t="s">
        <v>416</v>
      </c>
      <c r="DJ5" s="137" t="s">
        <v>46</v>
      </c>
      <c r="DK5" s="137" t="s">
        <v>38</v>
      </c>
      <c r="DL5" s="137" t="s">
        <v>39</v>
      </c>
      <c r="DM5" s="137" t="s">
        <v>416</v>
      </c>
      <c r="DN5" s="137" t="s">
        <v>46</v>
      </c>
      <c r="DO5" s="137" t="s">
        <v>38</v>
      </c>
      <c r="DP5" s="137" t="s">
        <v>39</v>
      </c>
      <c r="DQ5" s="137" t="s">
        <v>416</v>
      </c>
      <c r="DR5" s="137" t="s">
        <v>46</v>
      </c>
      <c r="DS5" s="137" t="s">
        <v>38</v>
      </c>
      <c r="DT5" s="137" t="s">
        <v>39</v>
      </c>
      <c r="DU5" s="137" t="s">
        <v>416</v>
      </c>
      <c r="DV5" s="137" t="s">
        <v>46</v>
      </c>
      <c r="DW5" s="137" t="s">
        <v>38</v>
      </c>
      <c r="DX5" s="137" t="s">
        <v>39</v>
      </c>
      <c r="DY5" s="137" t="s">
        <v>416</v>
      </c>
      <c r="DZ5" s="137" t="s">
        <v>46</v>
      </c>
      <c r="EA5" s="137" t="s">
        <v>38</v>
      </c>
      <c r="EB5" s="137" t="s">
        <v>39</v>
      </c>
      <c r="EC5" s="137" t="s">
        <v>416</v>
      </c>
      <c r="ED5" s="137" t="s">
        <v>46</v>
      </c>
      <c r="EE5" s="137" t="s">
        <v>435</v>
      </c>
      <c r="EF5" s="137" t="s">
        <v>436</v>
      </c>
      <c r="EG5" s="137" t="s">
        <v>540</v>
      </c>
      <c r="EH5" s="137" t="s">
        <v>541</v>
      </c>
      <c r="EI5" s="137" t="s">
        <v>542</v>
      </c>
      <c r="EJ5" s="137" t="s">
        <v>543</v>
      </c>
      <c r="EK5" s="137" t="s">
        <v>495</v>
      </c>
      <c r="EL5" s="137" t="s">
        <v>496</v>
      </c>
      <c r="EM5" s="137" t="s">
        <v>544</v>
      </c>
      <c r="EN5" s="137" t="s">
        <v>545</v>
      </c>
      <c r="EO5" s="135" t="s">
        <v>70</v>
      </c>
      <c r="EP5" s="135" t="s">
        <v>71</v>
      </c>
      <c r="EQ5" s="135" t="s">
        <v>65</v>
      </c>
      <c r="ER5" s="135" t="s">
        <v>21</v>
      </c>
      <c r="ES5" s="135" t="s">
        <v>521</v>
      </c>
    </row>
    <row r="6" spans="1:149" ht="17.25" customHeight="1" x14ac:dyDescent="0.15">
      <c r="A6" s="105" t="s">
        <v>472</v>
      </c>
      <c r="C6" s="569" t="s">
        <v>841</v>
      </c>
      <c r="D6" s="569"/>
      <c r="T6" s="135" t="str">
        <f>参照用シート!B4</f>
        <v/>
      </c>
      <c r="U6" s="136" t="str">
        <f>参照用シート!H4</f>
        <v/>
      </c>
      <c r="V6" s="136" t="str">
        <f>参照用シート!AD4</f>
        <v/>
      </c>
      <c r="W6" s="135" t="str">
        <f>参照用シート!BU4</f>
        <v/>
      </c>
      <c r="X6" s="135" t="str">
        <f>参照用シート!BV4</f>
        <v/>
      </c>
      <c r="Y6" s="135" t="str">
        <f>参照用シート!BW4</f>
        <v/>
      </c>
      <c r="Z6" s="135" t="e">
        <f>参照用シート!#REF!</f>
        <v>#REF!</v>
      </c>
      <c r="AA6" s="135" t="e">
        <f>参照用シート!#REF!</f>
        <v>#REF!</v>
      </c>
      <c r="AB6" s="135" t="e">
        <f>参照用シート!#REF!</f>
        <v>#REF!</v>
      </c>
      <c r="AC6" s="135" t="str">
        <f>参照用シート!BX4</f>
        <v/>
      </c>
      <c r="AD6" s="135" t="e">
        <f>参照用シート!#REF!</f>
        <v>#REF!</v>
      </c>
      <c r="AE6" s="135" t="e">
        <f>参照用シート!#REF!</f>
        <v>#REF!</v>
      </c>
      <c r="AF6" s="135" t="e">
        <f>参照用シート!#REF!</f>
        <v>#REF!</v>
      </c>
      <c r="AG6" s="135" t="e">
        <f>参照用シート!#REF!</f>
        <v>#REF!</v>
      </c>
      <c r="AH6" s="135" t="e">
        <f>参照用シート!#REF!</f>
        <v>#REF!</v>
      </c>
      <c r="AI6" s="135" t="e">
        <f>参照用シート!#REF!</f>
        <v>#REF!</v>
      </c>
      <c r="AJ6" s="135" t="e">
        <f>参照用シート!#REF!</f>
        <v>#REF!</v>
      </c>
      <c r="AK6" s="135" t="e">
        <f>参照用シート!#REF!</f>
        <v>#REF!</v>
      </c>
      <c r="AL6" s="135" t="e">
        <f>参照用シート!#REF!</f>
        <v>#REF!</v>
      </c>
      <c r="AM6" s="135" t="e">
        <f>参照用シート!#REF!</f>
        <v>#REF!</v>
      </c>
      <c r="AN6" s="135" t="e">
        <f>参照用シート!#REF!</f>
        <v>#REF!</v>
      </c>
      <c r="AO6" s="135" t="e">
        <f>参照用シート!#REF!</f>
        <v>#REF!</v>
      </c>
      <c r="AP6" s="135" t="e">
        <f>参照用シート!#REF!</f>
        <v>#REF!</v>
      </c>
      <c r="AQ6" s="135" t="e">
        <f>参照用シート!#REF!</f>
        <v>#REF!</v>
      </c>
      <c r="AR6" s="135" t="e">
        <f>参照用シート!#REF!</f>
        <v>#REF!</v>
      </c>
      <c r="AS6" s="135" t="e">
        <f>参照用シート!#REF!</f>
        <v>#REF!</v>
      </c>
      <c r="AT6" s="135" t="e">
        <f>参照用シート!#REF!</f>
        <v>#REF!</v>
      </c>
      <c r="AU6" s="135" t="e">
        <f>参照用シート!#REF!</f>
        <v>#REF!</v>
      </c>
      <c r="AV6" s="135" t="e">
        <f>参照用シート!#REF!</f>
        <v>#REF!</v>
      </c>
      <c r="AW6" s="135" t="e">
        <f>参照用シート!#REF!</f>
        <v>#REF!</v>
      </c>
      <c r="AX6" s="135" t="e">
        <f>参照用シート!#REF!</f>
        <v>#REF!</v>
      </c>
      <c r="AY6" s="135" t="e">
        <f>参照用シート!#REF!</f>
        <v>#REF!</v>
      </c>
      <c r="AZ6" s="135" t="e">
        <f>参照用シート!#REF!</f>
        <v>#REF!</v>
      </c>
      <c r="BA6" s="135" t="e">
        <f>参照用シート!#REF!</f>
        <v>#REF!</v>
      </c>
      <c r="BB6" s="135" t="e">
        <f>参照用シート!#REF!</f>
        <v>#REF!</v>
      </c>
      <c r="BC6" s="135" t="e">
        <f>参照用シート!#REF!</f>
        <v>#REF!</v>
      </c>
      <c r="BD6" s="135" t="e">
        <f>参照用シート!#REF!</f>
        <v>#REF!</v>
      </c>
      <c r="BE6" s="135" t="e">
        <f>参照用シート!#REF!</f>
        <v>#REF!</v>
      </c>
      <c r="BF6" s="135" t="e">
        <f>参照用シート!#REF!</f>
        <v>#REF!</v>
      </c>
      <c r="BG6" s="135" t="e">
        <f>参照用シート!#REF!</f>
        <v>#REF!</v>
      </c>
      <c r="BH6" s="135" t="e">
        <f>参照用シート!#REF!</f>
        <v>#REF!</v>
      </c>
      <c r="BI6" s="135" t="e">
        <f>参照用シート!#REF!</f>
        <v>#REF!</v>
      </c>
      <c r="BJ6" s="135" t="e">
        <f>参照用シート!#REF!</f>
        <v>#REF!</v>
      </c>
      <c r="BK6" s="135" t="e">
        <f>参照用シート!#REF!</f>
        <v>#REF!</v>
      </c>
      <c r="BL6" s="135" t="e">
        <f>参照用シート!#REF!</f>
        <v>#REF!</v>
      </c>
      <c r="BM6" s="135" t="e">
        <f>参照用シート!#REF!</f>
        <v>#REF!</v>
      </c>
      <c r="BN6" s="135" t="e">
        <f>参照用シート!#REF!</f>
        <v>#REF!</v>
      </c>
      <c r="BO6" s="135" t="e">
        <f>参照用シート!#REF!</f>
        <v>#REF!</v>
      </c>
      <c r="BP6" s="135" t="e">
        <f>参照用シート!#REF!</f>
        <v>#REF!</v>
      </c>
      <c r="BQ6" s="135" t="e">
        <f>参照用シート!#REF!</f>
        <v>#REF!</v>
      </c>
      <c r="BR6" s="135" t="e">
        <f>参照用シート!#REF!</f>
        <v>#REF!</v>
      </c>
      <c r="BS6" s="135" t="e">
        <f>参照用シート!#REF!</f>
        <v>#REF!</v>
      </c>
      <c r="BT6" s="135" t="e">
        <f>参照用シート!#REF!</f>
        <v>#REF!</v>
      </c>
      <c r="BU6" s="135" t="e">
        <f>参照用シート!#REF!</f>
        <v>#REF!</v>
      </c>
      <c r="BV6" s="135" t="e">
        <f>参照用シート!#REF!</f>
        <v>#REF!</v>
      </c>
      <c r="BW6" s="135" t="e">
        <f>参照用シート!#REF!</f>
        <v>#REF!</v>
      </c>
      <c r="BX6" s="135" t="e">
        <f>参照用シート!#REF!</f>
        <v>#REF!</v>
      </c>
      <c r="BY6" s="135" t="e">
        <f>参照用シート!#REF!</f>
        <v>#REF!</v>
      </c>
      <c r="BZ6" s="135" t="e">
        <f>参照用シート!#REF!</f>
        <v>#REF!</v>
      </c>
      <c r="CA6" s="135" t="str">
        <f>参照用シート!DY4</f>
        <v/>
      </c>
      <c r="CB6" s="135" t="e">
        <f>参照用シート!#REF!</f>
        <v>#REF!</v>
      </c>
      <c r="CC6" s="135" t="e">
        <f>参照用シート!#REF!</f>
        <v>#REF!</v>
      </c>
      <c r="CD6" s="135" t="str">
        <f>参照用シート!DZ4</f>
        <v/>
      </c>
      <c r="CE6" s="135" t="e">
        <f>参照用シート!#REF!</f>
        <v>#REF!</v>
      </c>
      <c r="CF6" s="135" t="e">
        <f>参照用シート!#REF!</f>
        <v>#REF!</v>
      </c>
      <c r="CG6" s="135" t="str">
        <f>参照用シート!EA4</f>
        <v/>
      </c>
      <c r="CH6" s="135" t="e">
        <f>参照用シート!#REF!</f>
        <v>#REF!</v>
      </c>
      <c r="CI6" s="135" t="e">
        <f>参照用シート!#REF!</f>
        <v>#REF!</v>
      </c>
      <c r="CJ6" s="135" t="e">
        <f>参照用シート!#REF!</f>
        <v>#REF!</v>
      </c>
      <c r="CK6" s="135" t="str">
        <f>参照用シート!EB4</f>
        <v/>
      </c>
      <c r="CL6" s="135" t="e">
        <f>参照用シート!#REF!</f>
        <v>#REF!</v>
      </c>
      <c r="CM6" s="135" t="e">
        <f>参照用シート!#REF!</f>
        <v>#REF!</v>
      </c>
      <c r="CN6" s="135" t="e">
        <f>参照用シート!#REF!</f>
        <v>#REF!</v>
      </c>
      <c r="CO6" s="135" t="e">
        <f>参照用シート!#REF!</f>
        <v>#REF!</v>
      </c>
      <c r="CP6" s="135" t="e">
        <f>参照用シート!#REF!</f>
        <v>#REF!</v>
      </c>
      <c r="CQ6" s="135" t="e">
        <f>参照用シート!#REF!</f>
        <v>#REF!</v>
      </c>
      <c r="CR6" s="135" t="e">
        <f>参照用シート!#REF!</f>
        <v>#REF!</v>
      </c>
      <c r="CS6" s="135" t="e">
        <f>参照用シート!#REF!</f>
        <v>#REF!</v>
      </c>
      <c r="CT6" s="135" t="e">
        <f>参照用シート!#REF!</f>
        <v>#REF!</v>
      </c>
      <c r="CU6" s="135" t="e">
        <f>参照用シート!#REF!</f>
        <v>#REF!</v>
      </c>
      <c r="CV6" s="135" t="e">
        <f>参照用シート!#REF!</f>
        <v>#REF!</v>
      </c>
      <c r="CW6" s="135" t="e">
        <f>参照用シート!#REF!</f>
        <v>#REF!</v>
      </c>
      <c r="CX6" s="135" t="e">
        <f>参照用シート!#REF!</f>
        <v>#REF!</v>
      </c>
      <c r="CY6" s="135" t="e">
        <f>参照用シート!#REF!</f>
        <v>#REF!</v>
      </c>
      <c r="CZ6" s="135" t="e">
        <f>参照用シート!#REF!</f>
        <v>#REF!</v>
      </c>
      <c r="DA6" s="135" t="e">
        <f>参照用シート!#REF!</f>
        <v>#REF!</v>
      </c>
      <c r="DB6" s="135" t="e">
        <f>参照用シート!#REF!</f>
        <v>#REF!</v>
      </c>
      <c r="DC6" s="135" t="e">
        <f>参照用シート!#REF!</f>
        <v>#REF!</v>
      </c>
      <c r="DD6" s="135" t="e">
        <f>参照用シート!#REF!</f>
        <v>#REF!</v>
      </c>
      <c r="DE6" s="135" t="e">
        <f>参照用シート!#REF!</f>
        <v>#REF!</v>
      </c>
      <c r="DF6" s="135" t="e">
        <f>参照用シート!#REF!</f>
        <v>#REF!</v>
      </c>
      <c r="DG6" s="135" t="e">
        <f>参照用シート!#REF!</f>
        <v>#REF!</v>
      </c>
      <c r="DH6" s="135" t="e">
        <f>参照用シート!#REF!</f>
        <v>#REF!</v>
      </c>
      <c r="DI6" s="135" t="e">
        <f>参照用シート!#REF!</f>
        <v>#REF!</v>
      </c>
      <c r="DJ6" s="135" t="e">
        <f>参照用シート!#REF!</f>
        <v>#REF!</v>
      </c>
      <c r="DK6" s="135" t="e">
        <f>参照用シート!#REF!</f>
        <v>#REF!</v>
      </c>
      <c r="DL6" s="135" t="e">
        <f>参照用シート!#REF!</f>
        <v>#REF!</v>
      </c>
      <c r="DM6" s="135" t="e">
        <f>参照用シート!#REF!</f>
        <v>#REF!</v>
      </c>
      <c r="DN6" s="135" t="e">
        <f>参照用シート!#REF!</f>
        <v>#REF!</v>
      </c>
      <c r="DO6" s="135" t="e">
        <f>参照用シート!#REF!</f>
        <v>#REF!</v>
      </c>
      <c r="DP6" s="135" t="e">
        <f>参照用シート!#REF!</f>
        <v>#REF!</v>
      </c>
      <c r="DQ6" s="135" t="e">
        <f>参照用シート!#REF!</f>
        <v>#REF!</v>
      </c>
      <c r="DR6" s="135" t="e">
        <f>参照用シート!#REF!</f>
        <v>#REF!</v>
      </c>
      <c r="DS6" s="135" t="e">
        <f>参照用シート!#REF!</f>
        <v>#REF!</v>
      </c>
      <c r="DT6" s="135" t="e">
        <f>参照用シート!#REF!</f>
        <v>#REF!</v>
      </c>
      <c r="DU6" s="135" t="e">
        <f>参照用シート!#REF!</f>
        <v>#REF!</v>
      </c>
      <c r="DV6" s="135" t="e">
        <f>参照用シート!#REF!</f>
        <v>#REF!</v>
      </c>
      <c r="DW6" s="135" t="e">
        <f>参照用シート!#REF!</f>
        <v>#REF!</v>
      </c>
      <c r="DX6" s="135" t="e">
        <f>参照用シート!#REF!</f>
        <v>#REF!</v>
      </c>
      <c r="DY6" s="135" t="e">
        <f>参照用シート!#REF!</f>
        <v>#REF!</v>
      </c>
      <c r="DZ6" s="135" t="e">
        <f>参照用シート!#REF!</f>
        <v>#REF!</v>
      </c>
      <c r="EA6" s="135" t="e">
        <f>参照用シート!#REF!</f>
        <v>#REF!</v>
      </c>
      <c r="EB6" s="135" t="e">
        <f>参照用シート!#REF!</f>
        <v>#REF!</v>
      </c>
      <c r="EC6" s="135" t="e">
        <f>参照用シート!#REF!</f>
        <v>#REF!</v>
      </c>
      <c r="ED6" s="135" t="e">
        <f>参照用シート!#REF!</f>
        <v>#REF!</v>
      </c>
      <c r="EE6" s="135">
        <f>A14</f>
        <v>0</v>
      </c>
      <c r="EF6" s="135">
        <f>A15</f>
        <v>0</v>
      </c>
      <c r="EG6" s="135">
        <f>$A16</f>
        <v>0</v>
      </c>
      <c r="EH6" s="135">
        <f>$A17</f>
        <v>0</v>
      </c>
      <c r="EI6" s="135">
        <f>$A18</f>
        <v>0</v>
      </c>
      <c r="EJ6" s="135">
        <f>$A19</f>
        <v>0</v>
      </c>
      <c r="EK6" s="135">
        <f>$A20</f>
        <v>0</v>
      </c>
      <c r="EL6" s="135">
        <f>$A21</f>
        <v>0</v>
      </c>
      <c r="EM6" s="135">
        <f>$A22</f>
        <v>0</v>
      </c>
      <c r="EN6" s="135">
        <f>$A23</f>
        <v>0</v>
      </c>
      <c r="EO6" s="135">
        <f>'工事様式④-3一級相当技術者一覧表（主観点算定用）'!C100</f>
        <v>0</v>
      </c>
      <c r="EP6" s="135">
        <f>'工事様式④-3一級相当技術者一覧表（主観点算定用）'!D100</f>
        <v>0</v>
      </c>
      <c r="EQ6" s="135">
        <f>'工事様式④-3一級相当技術者一覧表（主観点算定用）'!E100</f>
        <v>0</v>
      </c>
      <c r="ER6" s="135">
        <f>'工事様式④-3一級相当技術者一覧表（主観点算定用）'!F100</f>
        <v>0</v>
      </c>
      <c r="ES6" s="135">
        <f>'工事様式④-3一級相当技術者一覧表（主観点算定用）'!G100</f>
        <v>0</v>
      </c>
    </row>
    <row r="7" spans="1:149" ht="20.25" customHeight="1" x14ac:dyDescent="0.15">
      <c r="C7" s="627" t="s">
        <v>842</v>
      </c>
      <c r="D7" s="627"/>
      <c r="E7" s="637" t="str">
        <f>IF(参照用シート!AB4="","",参照用シート!AB4)</f>
        <v/>
      </c>
      <c r="F7" s="637"/>
    </row>
    <row r="8" spans="1:149" ht="20.25" customHeight="1" x14ac:dyDescent="0.15">
      <c r="C8" s="628" t="s">
        <v>13</v>
      </c>
      <c r="D8" s="628"/>
      <c r="E8" s="638" t="str">
        <f>IF(参照用シート!AD4="","",参照用シート!AD4)</f>
        <v/>
      </c>
      <c r="F8" s="638"/>
    </row>
    <row r="9" spans="1:149" ht="20.25" customHeight="1" x14ac:dyDescent="0.15">
      <c r="C9" s="628" t="s">
        <v>91</v>
      </c>
      <c r="D9" s="628"/>
      <c r="E9" s="638" t="str">
        <f>IF(参照用シート!AE4="","　　　　　　　　　　　　　　　　　　　　　　　印",参照用シート!AE4&amp;"　　"&amp;参照用シート!AF4&amp;"　　　　印")</f>
        <v>　　　　　　　　　　　　　　　　　　　　　　　印</v>
      </c>
      <c r="F9" s="638"/>
    </row>
    <row r="10" spans="1:149" ht="13.5" customHeight="1" x14ac:dyDescent="0.15">
      <c r="C10" s="101"/>
      <c r="D10" s="101"/>
    </row>
    <row r="11" spans="1:149" ht="27" customHeight="1" x14ac:dyDescent="0.15">
      <c r="A11" s="636" t="s">
        <v>517</v>
      </c>
      <c r="B11" s="636"/>
      <c r="C11" s="636"/>
      <c r="D11" s="636"/>
      <c r="E11" s="636"/>
      <c r="F11" s="636"/>
    </row>
    <row r="12" spans="1:149" ht="6.75" customHeight="1" x14ac:dyDescent="0.15">
      <c r="A12" s="104"/>
      <c r="B12" s="104"/>
      <c r="C12" s="104"/>
      <c r="D12" s="104"/>
      <c r="E12" s="104"/>
      <c r="F12" s="104"/>
    </row>
    <row r="13" spans="1:149" s="101" customFormat="1" ht="20.25" customHeight="1" thickBot="1" x14ac:dyDescent="0.2">
      <c r="A13" s="99" t="s">
        <v>407</v>
      </c>
      <c r="B13" s="625" t="s">
        <v>515</v>
      </c>
      <c r="C13" s="625"/>
      <c r="D13" s="629" t="s">
        <v>408</v>
      </c>
      <c r="E13" s="630"/>
      <c r="F13" s="100" t="s">
        <v>410</v>
      </c>
    </row>
    <row r="14" spans="1:149" ht="66" customHeight="1" thickTop="1" x14ac:dyDescent="0.15">
      <c r="A14" s="128"/>
      <c r="B14" s="98" t="s">
        <v>409</v>
      </c>
      <c r="C14" s="100" t="s">
        <v>435</v>
      </c>
      <c r="D14" s="617" t="s">
        <v>411</v>
      </c>
      <c r="E14" s="618"/>
      <c r="F14" s="631" t="s">
        <v>471</v>
      </c>
    </row>
    <row r="15" spans="1:149" ht="66" customHeight="1" x14ac:dyDescent="0.15">
      <c r="A15" s="129"/>
      <c r="B15" s="106" t="s">
        <v>415</v>
      </c>
      <c r="C15" s="100" t="s">
        <v>436</v>
      </c>
      <c r="D15" s="617" t="s">
        <v>411</v>
      </c>
      <c r="E15" s="618"/>
      <c r="F15" s="632"/>
    </row>
    <row r="16" spans="1:149" ht="72" customHeight="1" x14ac:dyDescent="0.15">
      <c r="A16" s="129"/>
      <c r="B16" s="619" t="s">
        <v>431</v>
      </c>
      <c r="C16" s="620"/>
      <c r="D16" s="615" t="s">
        <v>505</v>
      </c>
      <c r="E16" s="616"/>
      <c r="F16" s="97" t="s">
        <v>805</v>
      </c>
    </row>
    <row r="17" spans="1:6" ht="58.5" customHeight="1" x14ac:dyDescent="0.15">
      <c r="A17" s="129"/>
      <c r="B17" s="633" t="s">
        <v>432</v>
      </c>
      <c r="C17" s="634"/>
      <c r="D17" s="617" t="s">
        <v>411</v>
      </c>
      <c r="E17" s="618"/>
      <c r="F17" s="97" t="s">
        <v>784</v>
      </c>
    </row>
    <row r="18" spans="1:6" ht="67.5" customHeight="1" x14ac:dyDescent="0.15">
      <c r="A18" s="129"/>
      <c r="B18" s="619" t="s">
        <v>488</v>
      </c>
      <c r="C18" s="620"/>
      <c r="D18" s="617" t="s">
        <v>411</v>
      </c>
      <c r="E18" s="618"/>
      <c r="F18" s="97" t="s">
        <v>518</v>
      </c>
    </row>
    <row r="19" spans="1:6" ht="77.25" customHeight="1" x14ac:dyDescent="0.15">
      <c r="A19" s="129"/>
      <c r="B19" s="619" t="s">
        <v>433</v>
      </c>
      <c r="C19" s="620"/>
      <c r="D19" s="615" t="s">
        <v>3</v>
      </c>
      <c r="E19" s="616"/>
      <c r="F19" s="97" t="s">
        <v>0</v>
      </c>
    </row>
    <row r="20" spans="1:6" ht="40.5" customHeight="1" x14ac:dyDescent="0.15">
      <c r="A20" s="129"/>
      <c r="B20" s="613" t="s">
        <v>499</v>
      </c>
      <c r="C20" s="133" t="s">
        <v>489</v>
      </c>
      <c r="D20" s="621" t="s">
        <v>411</v>
      </c>
      <c r="E20" s="622"/>
      <c r="F20" s="97" t="s">
        <v>493</v>
      </c>
    </row>
    <row r="21" spans="1:6" ht="40.5" customHeight="1" x14ac:dyDescent="0.15">
      <c r="A21" s="129"/>
      <c r="B21" s="614"/>
      <c r="C21" s="134" t="s">
        <v>490</v>
      </c>
      <c r="D21" s="623"/>
      <c r="E21" s="624"/>
      <c r="F21" s="138" t="s">
        <v>500</v>
      </c>
    </row>
    <row r="22" spans="1:6" ht="60" customHeight="1" x14ac:dyDescent="0.15">
      <c r="A22" s="129"/>
      <c r="B22" s="619" t="s">
        <v>434</v>
      </c>
      <c r="C22" s="620"/>
      <c r="D22" s="617" t="s">
        <v>413</v>
      </c>
      <c r="E22" s="618"/>
      <c r="F22" s="97" t="s">
        <v>783</v>
      </c>
    </row>
    <row r="23" spans="1:6" ht="81" customHeight="1" thickBot="1" x14ac:dyDescent="0.2">
      <c r="A23" s="130"/>
      <c r="B23" s="619" t="s">
        <v>437</v>
      </c>
      <c r="C23" s="620"/>
      <c r="D23" s="615" t="s">
        <v>780</v>
      </c>
      <c r="E23" s="616"/>
      <c r="F23" s="97" t="s">
        <v>840</v>
      </c>
    </row>
    <row r="24" spans="1:6" ht="6" customHeight="1" thickTop="1" x14ac:dyDescent="0.15"/>
    <row r="25" spans="1:6" ht="35.25" customHeight="1" x14ac:dyDescent="0.15">
      <c r="A25" s="626" t="s">
        <v>494</v>
      </c>
      <c r="B25" s="626"/>
      <c r="C25" s="626"/>
      <c r="D25" s="626"/>
      <c r="E25" s="626"/>
      <c r="F25" s="626"/>
    </row>
    <row r="104" spans="1:1" x14ac:dyDescent="0.15">
      <c r="A104" s="95" t="s">
        <v>417</v>
      </c>
    </row>
  </sheetData>
  <mergeCells count="30">
    <mergeCell ref="A3:F3"/>
    <mergeCell ref="A11:F11"/>
    <mergeCell ref="E7:F7"/>
    <mergeCell ref="E8:F8"/>
    <mergeCell ref="E9:F9"/>
    <mergeCell ref="A25:F25"/>
    <mergeCell ref="C7:D7"/>
    <mergeCell ref="C8:D8"/>
    <mergeCell ref="C9:D9"/>
    <mergeCell ref="D13:E13"/>
    <mergeCell ref="F14:F15"/>
    <mergeCell ref="B18:C18"/>
    <mergeCell ref="B19:C19"/>
    <mergeCell ref="B16:C16"/>
    <mergeCell ref="B17:C17"/>
    <mergeCell ref="D19:E19"/>
    <mergeCell ref="D14:E14"/>
    <mergeCell ref="D15:E15"/>
    <mergeCell ref="D18:E18"/>
    <mergeCell ref="EO4:ES4"/>
    <mergeCell ref="B20:B21"/>
    <mergeCell ref="D16:E16"/>
    <mergeCell ref="D17:E17"/>
    <mergeCell ref="D23:E23"/>
    <mergeCell ref="B22:C22"/>
    <mergeCell ref="D22:E22"/>
    <mergeCell ref="B23:C23"/>
    <mergeCell ref="D20:E21"/>
    <mergeCell ref="B13:C13"/>
    <mergeCell ref="C6:D6"/>
  </mergeCells>
  <phoneticPr fontId="3"/>
  <dataValidations count="1">
    <dataValidation type="list" allowBlank="1" showInputMessage="1" showErrorMessage="1" sqref="A14:A23" xr:uid="{00000000-0002-0000-0600-000000000000}">
      <formula1>$A$103:$A$104</formula1>
    </dataValidation>
  </dataValidations>
  <printOptions horizontalCentered="1" verticalCentered="1"/>
  <pageMargins left="0.78740157480314965" right="0.39370078740157483" top="0.39370078740157483" bottom="0.39370078740157483" header="0.51181102362204722" footer="0.51181102362204722"/>
  <pageSetup paperSize="9" scale="97" orientation="portrait" r:id="rId1"/>
  <headerFooter alignWithMargins="0"/>
  <ignoredErrors>
    <ignoredError sqref="F5" unlockedFormula="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17"/>
  </sheetPr>
  <dimension ref="A1:I36"/>
  <sheetViews>
    <sheetView view="pageBreakPreview" zoomScaleNormal="100" workbookViewId="0">
      <selection activeCell="J37" sqref="J37"/>
    </sheetView>
  </sheetViews>
  <sheetFormatPr defaultRowHeight="13.5" x14ac:dyDescent="0.15"/>
  <cols>
    <col min="1" max="1" width="5" style="95" customWidth="1"/>
    <col min="2" max="2" width="4.75" style="95" customWidth="1"/>
    <col min="3" max="3" width="10.25" style="95" customWidth="1"/>
    <col min="4" max="4" width="17.375" style="95" customWidth="1"/>
    <col min="5" max="5" width="16.875" style="95" bestFit="1" customWidth="1"/>
    <col min="6" max="6" width="8.25" style="95" customWidth="1"/>
    <col min="7" max="8" width="9" style="95"/>
    <col min="9" max="9" width="5" style="95" customWidth="1"/>
    <col min="10" max="16384" width="9" style="95"/>
  </cols>
  <sheetData>
    <row r="1" spans="1:9" ht="24" customHeight="1" x14ac:dyDescent="0.15">
      <c r="H1" s="642" t="s">
        <v>442</v>
      </c>
      <c r="I1" s="642"/>
    </row>
    <row r="2" spans="1:9" ht="33.75" customHeight="1" x14ac:dyDescent="0.15">
      <c r="A2" s="635" t="s">
        <v>430</v>
      </c>
      <c r="B2" s="635"/>
      <c r="C2" s="635"/>
      <c r="D2" s="635"/>
      <c r="E2" s="635"/>
      <c r="F2" s="635"/>
      <c r="G2" s="635"/>
      <c r="H2" s="635"/>
      <c r="I2" s="635"/>
    </row>
    <row r="3" spans="1:9" ht="22.5" customHeight="1" x14ac:dyDescent="0.15">
      <c r="A3" s="105"/>
      <c r="G3" s="643" t="str">
        <f>IF(OR(ISBLANK(■入力シート!G17),ISBLANK(■入力シート!J17),ISBLANK(■入力シート!M17)),"平成　　年　　月　　日","平成"&amp;■入力シート!G17&amp;"年"&amp;■入力シート!J17&amp;"月"&amp;■入力シート!M17&amp;"日")</f>
        <v>平成　　年　　月　　日</v>
      </c>
      <c r="H3" s="643"/>
      <c r="I3" s="643"/>
    </row>
    <row r="4" spans="1:9" x14ac:dyDescent="0.15">
      <c r="E4" s="95" t="s">
        <v>843</v>
      </c>
    </row>
    <row r="5" spans="1:9" ht="22.5" customHeight="1" x14ac:dyDescent="0.15">
      <c r="E5" s="109" t="s">
        <v>90</v>
      </c>
      <c r="F5" s="628" t="str">
        <f>IF(参照用シート!$AB$4="","",参照用シート!$AB$4)</f>
        <v/>
      </c>
      <c r="G5" s="628"/>
      <c r="H5" s="628"/>
    </row>
    <row r="6" spans="1:9" ht="22.5" customHeight="1" x14ac:dyDescent="0.15">
      <c r="E6" s="5" t="s">
        <v>13</v>
      </c>
      <c r="F6" s="640" t="str">
        <f>IF(参照用シート!$AD$4="","",参照用シート!$AD$4)</f>
        <v/>
      </c>
      <c r="G6" s="640"/>
      <c r="H6" s="640"/>
    </row>
    <row r="7" spans="1:9" ht="22.5" customHeight="1" x14ac:dyDescent="0.15">
      <c r="E7" s="5" t="s">
        <v>91</v>
      </c>
      <c r="F7" s="640" t="str">
        <f>参照用シート!$AE$4&amp;"　"&amp;参照用シート!$AF$4</f>
        <v>　</v>
      </c>
      <c r="G7" s="640"/>
      <c r="H7" s="640"/>
      <c r="I7" s="95" t="s">
        <v>425</v>
      </c>
    </row>
    <row r="9" spans="1:9" ht="23.25" customHeight="1" x14ac:dyDescent="0.15">
      <c r="A9" s="95">
        <v>1</v>
      </c>
      <c r="B9" s="95" t="s">
        <v>418</v>
      </c>
      <c r="D9" s="112" t="s">
        <v>429</v>
      </c>
      <c r="E9" s="5" t="s">
        <v>426</v>
      </c>
      <c r="F9" s="647" t="s">
        <v>98</v>
      </c>
      <c r="G9" s="647"/>
    </row>
    <row r="10" spans="1:9" ht="15.75" customHeight="1" x14ac:dyDescent="0.15"/>
    <row r="11" spans="1:9" ht="15.75" customHeight="1" x14ac:dyDescent="0.15">
      <c r="A11" s="95">
        <v>2</v>
      </c>
      <c r="B11" s="95" t="s">
        <v>419</v>
      </c>
    </row>
    <row r="12" spans="1:9" ht="15.75" customHeight="1" x14ac:dyDescent="0.15"/>
    <row r="13" spans="1:9" ht="15.75" customHeight="1" x14ac:dyDescent="0.15">
      <c r="C13" s="95" t="s">
        <v>422</v>
      </c>
      <c r="E13" s="95" t="s">
        <v>501</v>
      </c>
      <c r="G13" s="648" t="s">
        <v>504</v>
      </c>
      <c r="H13" s="648"/>
    </row>
    <row r="14" spans="1:9" ht="15.75" customHeight="1" x14ac:dyDescent="0.15">
      <c r="G14" s="648"/>
      <c r="H14" s="648"/>
    </row>
    <row r="15" spans="1:9" ht="15.75" customHeight="1" x14ac:dyDescent="0.15">
      <c r="A15" s="95">
        <v>3</v>
      </c>
      <c r="B15" s="95" t="s">
        <v>420</v>
      </c>
    </row>
    <row r="16" spans="1:9" ht="11.25" customHeight="1" x14ac:dyDescent="0.15"/>
    <row r="17" spans="1:8" ht="23.25" customHeight="1" x14ac:dyDescent="0.15">
      <c r="C17" s="111" t="s">
        <v>844</v>
      </c>
      <c r="D17" s="641"/>
      <c r="E17" s="641"/>
      <c r="F17" s="641"/>
      <c r="G17" s="641"/>
      <c r="H17" s="641"/>
    </row>
    <row r="18" spans="1:8" ht="23.25" customHeight="1" x14ac:dyDescent="0.15">
      <c r="C18" s="111" t="s">
        <v>845</v>
      </c>
      <c r="D18" s="641"/>
      <c r="E18" s="641"/>
      <c r="F18" s="641"/>
      <c r="G18" s="641"/>
      <c r="H18" s="641"/>
    </row>
    <row r="19" spans="1:8" ht="15.75" customHeight="1" x14ac:dyDescent="0.15"/>
    <row r="20" spans="1:8" ht="15.75" customHeight="1" x14ac:dyDescent="0.15">
      <c r="A20" s="95">
        <v>4</v>
      </c>
      <c r="B20" s="95" t="s">
        <v>421</v>
      </c>
    </row>
    <row r="21" spans="1:8" ht="15.75" customHeight="1" x14ac:dyDescent="0.15"/>
    <row r="22" spans="1:8" ht="81.75" customHeight="1" x14ac:dyDescent="0.15">
      <c r="B22" s="644"/>
      <c r="C22" s="645"/>
      <c r="D22" s="645"/>
      <c r="E22" s="645"/>
      <c r="F22" s="645"/>
      <c r="G22" s="645"/>
      <c r="H22" s="646"/>
    </row>
    <row r="23" spans="1:8" ht="15.75" customHeight="1" x14ac:dyDescent="0.15"/>
    <row r="24" spans="1:8" ht="15.75" customHeight="1" x14ac:dyDescent="0.15">
      <c r="A24" s="95">
        <v>5</v>
      </c>
      <c r="B24" s="95" t="s">
        <v>502</v>
      </c>
    </row>
    <row r="25" spans="1:8" ht="15.75" customHeight="1" x14ac:dyDescent="0.15">
      <c r="B25" s="95" t="s">
        <v>846</v>
      </c>
      <c r="E25" s="95" t="s">
        <v>423</v>
      </c>
    </row>
    <row r="26" spans="1:8" ht="15.75" customHeight="1" x14ac:dyDescent="0.15"/>
    <row r="27" spans="1:8" ht="15.75" customHeight="1" x14ac:dyDescent="0.15">
      <c r="B27" s="95" t="s">
        <v>847</v>
      </c>
    </row>
    <row r="28" spans="1:8" ht="11.25" customHeight="1" x14ac:dyDescent="0.15"/>
    <row r="29" spans="1:8" ht="15.75" customHeight="1" x14ac:dyDescent="0.15">
      <c r="C29" s="95" t="s">
        <v>503</v>
      </c>
    </row>
    <row r="30" spans="1:8" ht="21" customHeight="1" x14ac:dyDescent="0.15">
      <c r="C30" s="95" t="s">
        <v>848</v>
      </c>
    </row>
    <row r="31" spans="1:8" ht="19.5" customHeight="1" x14ac:dyDescent="0.15">
      <c r="D31" s="639"/>
      <c r="E31" s="639"/>
      <c r="F31" s="639"/>
      <c r="G31" s="639"/>
      <c r="H31" s="139"/>
    </row>
    <row r="32" spans="1:8" ht="19.5" customHeight="1" x14ac:dyDescent="0.15">
      <c r="C32" s="95" t="s">
        <v>424</v>
      </c>
      <c r="D32" s="639"/>
      <c r="E32" s="639"/>
      <c r="F32" s="639"/>
      <c r="G32" s="639"/>
      <c r="H32" s="139"/>
    </row>
    <row r="33" spans="1:9" ht="19.5" customHeight="1" x14ac:dyDescent="0.15">
      <c r="C33" s="111"/>
      <c r="D33" s="312"/>
      <c r="E33" s="312"/>
      <c r="F33" s="312"/>
      <c r="G33" s="312"/>
      <c r="H33" s="139"/>
    </row>
    <row r="34" spans="1:9" ht="19.5" customHeight="1" x14ac:dyDescent="0.15">
      <c r="D34" s="313"/>
      <c r="E34" s="313"/>
      <c r="F34" s="313"/>
      <c r="G34" s="313"/>
      <c r="H34" s="139"/>
    </row>
    <row r="35" spans="1:9" ht="19.5" customHeight="1" x14ac:dyDescent="0.15">
      <c r="D35" s="313"/>
      <c r="E35" s="313"/>
      <c r="F35" s="313"/>
      <c r="G35" s="313"/>
      <c r="H35" s="139"/>
    </row>
    <row r="36" spans="1:9" ht="13.5" customHeight="1" x14ac:dyDescent="0.15">
      <c r="A36" s="108"/>
      <c r="B36" s="110"/>
      <c r="C36" s="110"/>
      <c r="D36" s="110"/>
      <c r="E36" s="110"/>
      <c r="F36" s="110"/>
      <c r="G36" s="110"/>
      <c r="H36" s="110"/>
      <c r="I36" s="108"/>
    </row>
  </sheetData>
  <mergeCells count="13">
    <mergeCell ref="D32:G32"/>
    <mergeCell ref="D31:G31"/>
    <mergeCell ref="F7:H7"/>
    <mergeCell ref="D18:H18"/>
    <mergeCell ref="H1:I1"/>
    <mergeCell ref="A2:I2"/>
    <mergeCell ref="G3:I3"/>
    <mergeCell ref="B22:H22"/>
    <mergeCell ref="D17:H17"/>
    <mergeCell ref="F9:G9"/>
    <mergeCell ref="F5:H5"/>
    <mergeCell ref="F6:H6"/>
    <mergeCell ref="G13:H14"/>
  </mergeCells>
  <phoneticPr fontId="3"/>
  <printOptions horizontalCentered="1"/>
  <pageMargins left="0.78740157480314965" right="0.78740157480314965" top="0.59055118110236227" bottom="0.59055118110236227" header="0.51181102362204722" footer="0.51181102362204722"/>
  <pageSetup paperSize="9" scale="97" orientation="portrait" r:id="rId1"/>
  <headerFooter alignWithMargins="0"/>
  <rowBreaks count="1" manualBreakCount="1">
    <brk id="46" max="8" man="1"/>
  </rowBreaks>
  <ignoredErrors>
    <ignoredError sqref="G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171450</xdr:colOff>
                    <xdr:row>11</xdr:row>
                    <xdr:rowOff>190500</xdr:rowOff>
                  </from>
                  <to>
                    <xdr:col>2</xdr:col>
                    <xdr:colOff>114300</xdr:colOff>
                    <xdr:row>13</xdr:row>
                    <xdr:rowOff>19050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3</xdr:col>
                    <xdr:colOff>1114425</xdr:colOff>
                    <xdr:row>11</xdr:row>
                    <xdr:rowOff>190500</xdr:rowOff>
                  </from>
                  <to>
                    <xdr:col>4</xdr:col>
                    <xdr:colOff>95250</xdr:colOff>
                    <xdr:row>13</xdr:row>
                    <xdr:rowOff>19050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3</xdr:col>
                    <xdr:colOff>1085850</xdr:colOff>
                    <xdr:row>23</xdr:row>
                    <xdr:rowOff>190500</xdr:rowOff>
                  </from>
                  <to>
                    <xdr:col>4</xdr:col>
                    <xdr:colOff>66675</xdr:colOff>
                    <xdr:row>25</xdr:row>
                    <xdr:rowOff>19050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5</xdr:col>
                    <xdr:colOff>381000</xdr:colOff>
                    <xdr:row>11</xdr:row>
                    <xdr:rowOff>190500</xdr:rowOff>
                  </from>
                  <to>
                    <xdr:col>6</xdr:col>
                    <xdr:colOff>57150</xdr:colOff>
                    <xdr:row>13</xdr:row>
                    <xdr:rowOff>19050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4</xdr:col>
                    <xdr:colOff>571500</xdr:colOff>
                    <xdr:row>23</xdr:row>
                    <xdr:rowOff>190500</xdr:rowOff>
                  </from>
                  <to>
                    <xdr:col>4</xdr:col>
                    <xdr:colOff>876300</xdr:colOff>
                    <xdr:row>25</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indexed="17"/>
  </sheetPr>
  <dimension ref="A1:G202"/>
  <sheetViews>
    <sheetView view="pageBreakPreview" zoomScaleNormal="100" workbookViewId="0">
      <pane ySplit="10" topLeftCell="A11" activePane="bottomLeft" state="frozen"/>
      <selection activeCell="M32" sqref="M32:N32"/>
      <selection pane="bottomLeft" activeCell="B11" sqref="B11"/>
    </sheetView>
  </sheetViews>
  <sheetFormatPr defaultRowHeight="13.5" x14ac:dyDescent="0.15"/>
  <cols>
    <col min="1" max="1" width="4" style="1" customWidth="1"/>
    <col min="2" max="2" width="14.25" customWidth="1"/>
    <col min="3" max="4" width="15.875" customWidth="1"/>
    <col min="5" max="5" width="15.75" customWidth="1"/>
    <col min="6" max="7" width="15.875" customWidth="1"/>
  </cols>
  <sheetData>
    <row r="1" spans="1:7" ht="134.25" customHeight="1" x14ac:dyDescent="0.15"/>
    <row r="2" spans="1:7" ht="17.25" customHeight="1" x14ac:dyDescent="0.15">
      <c r="F2" s="650" t="s">
        <v>519</v>
      </c>
      <c r="G2" s="650"/>
    </row>
    <row r="3" spans="1:7" ht="21.75" customHeight="1" x14ac:dyDescent="0.15">
      <c r="A3" s="651" t="s">
        <v>539</v>
      </c>
      <c r="B3" s="651"/>
      <c r="C3" s="651"/>
      <c r="D3" s="651"/>
      <c r="E3" s="651"/>
      <c r="F3" s="651"/>
      <c r="G3" s="651"/>
    </row>
    <row r="4" spans="1:7" ht="6.75" customHeight="1" x14ac:dyDescent="0.15">
      <c r="G4" s="144" t="str">
        <f>IF(B41&lt;&gt;"","（1/2ページ）","")</f>
        <v/>
      </c>
    </row>
    <row r="5" spans="1:7" x14ac:dyDescent="0.15">
      <c r="A5" s="652"/>
      <c r="B5" s="652"/>
      <c r="E5" s="95" t="s">
        <v>843</v>
      </c>
    </row>
    <row r="6" spans="1:7" ht="16.5" customHeight="1" x14ac:dyDescent="0.15">
      <c r="E6" s="109" t="s">
        <v>90</v>
      </c>
      <c r="F6" s="653" t="str">
        <f>IF(参照用シート!AB4="","",参照用シート!AB4)</f>
        <v/>
      </c>
      <c r="G6" s="653"/>
    </row>
    <row r="7" spans="1:7" ht="16.5" customHeight="1" x14ac:dyDescent="0.15">
      <c r="E7" s="5" t="s">
        <v>13</v>
      </c>
      <c r="F7" s="649" t="str">
        <f>IF(参照用シート!AD4="","",参照用シート!AD4)</f>
        <v/>
      </c>
      <c r="G7" s="649"/>
    </row>
    <row r="8" spans="1:7" ht="16.5" customHeight="1" x14ac:dyDescent="0.15">
      <c r="E8" s="5" t="s">
        <v>91</v>
      </c>
      <c r="F8" s="649" t="str">
        <f>IF(参照用シート!AF4="","",参照用シート!AF4)</f>
        <v/>
      </c>
      <c r="G8" s="649"/>
    </row>
    <row r="9" spans="1:7" ht="7.5" customHeight="1" x14ac:dyDescent="0.15"/>
    <row r="10" spans="1:7" ht="18" customHeight="1" x14ac:dyDescent="0.15">
      <c r="A10" s="145" t="s">
        <v>520</v>
      </c>
      <c r="B10" s="146" t="s">
        <v>116</v>
      </c>
      <c r="C10" s="147" t="s">
        <v>70</v>
      </c>
      <c r="D10" s="145" t="s">
        <v>71</v>
      </c>
      <c r="E10" s="145" t="s">
        <v>65</v>
      </c>
      <c r="F10" s="145" t="s">
        <v>21</v>
      </c>
      <c r="G10" s="145" t="s">
        <v>521</v>
      </c>
    </row>
    <row r="11" spans="1:7" ht="24.75" customHeight="1" x14ac:dyDescent="0.15">
      <c r="A11" s="145">
        <v>1</v>
      </c>
      <c r="B11" s="148"/>
      <c r="C11" s="149"/>
      <c r="D11" s="150"/>
      <c r="E11" s="150"/>
      <c r="F11" s="150"/>
      <c r="G11" s="150"/>
    </row>
    <row r="12" spans="1:7" ht="24.75" customHeight="1" x14ac:dyDescent="0.15">
      <c r="A12" s="145">
        <v>2</v>
      </c>
      <c r="B12" s="148"/>
      <c r="C12" s="149"/>
      <c r="D12" s="150"/>
      <c r="E12" s="150"/>
      <c r="F12" s="150"/>
      <c r="G12" s="150"/>
    </row>
    <row r="13" spans="1:7" ht="24.75" customHeight="1" x14ac:dyDescent="0.15">
      <c r="A13" s="145">
        <v>3</v>
      </c>
      <c r="B13" s="148"/>
      <c r="C13" s="149"/>
      <c r="D13" s="150"/>
      <c r="E13" s="150"/>
      <c r="F13" s="150"/>
      <c r="G13" s="150"/>
    </row>
    <row r="14" spans="1:7" ht="24.75" customHeight="1" x14ac:dyDescent="0.15">
      <c r="A14" s="145">
        <v>4</v>
      </c>
      <c r="B14" s="148"/>
      <c r="C14" s="149"/>
      <c r="D14" s="150"/>
      <c r="E14" s="150"/>
      <c r="F14" s="150"/>
      <c r="G14" s="150"/>
    </row>
    <row r="15" spans="1:7" ht="24.75" customHeight="1" x14ac:dyDescent="0.15">
      <c r="A15" s="145">
        <v>5</v>
      </c>
      <c r="B15" s="148"/>
      <c r="C15" s="149"/>
      <c r="D15" s="150"/>
      <c r="E15" s="150"/>
      <c r="F15" s="150"/>
      <c r="G15" s="150"/>
    </row>
    <row r="16" spans="1:7" ht="24.75" customHeight="1" x14ac:dyDescent="0.15">
      <c r="A16" s="145">
        <v>6</v>
      </c>
      <c r="B16" s="148"/>
      <c r="C16" s="149"/>
      <c r="D16" s="150"/>
      <c r="E16" s="150"/>
      <c r="F16" s="150"/>
      <c r="G16" s="150"/>
    </row>
    <row r="17" spans="1:7" ht="24.75" customHeight="1" x14ac:dyDescent="0.15">
      <c r="A17" s="145">
        <v>7</v>
      </c>
      <c r="B17" s="148"/>
      <c r="C17" s="149"/>
      <c r="D17" s="150"/>
      <c r="E17" s="150"/>
      <c r="F17" s="150"/>
      <c r="G17" s="150"/>
    </row>
    <row r="18" spans="1:7" ht="24.75" customHeight="1" x14ac:dyDescent="0.15">
      <c r="A18" s="145">
        <v>8</v>
      </c>
      <c r="B18" s="148"/>
      <c r="C18" s="149"/>
      <c r="D18" s="150"/>
      <c r="E18" s="150"/>
      <c r="F18" s="150"/>
      <c r="G18" s="150"/>
    </row>
    <row r="19" spans="1:7" ht="24.75" customHeight="1" x14ac:dyDescent="0.15">
      <c r="A19" s="145">
        <v>9</v>
      </c>
      <c r="B19" s="148"/>
      <c r="C19" s="149"/>
      <c r="D19" s="150"/>
      <c r="E19" s="150"/>
      <c r="F19" s="150"/>
      <c r="G19" s="150"/>
    </row>
    <row r="20" spans="1:7" ht="24.75" customHeight="1" x14ac:dyDescent="0.15">
      <c r="A20" s="145">
        <v>10</v>
      </c>
      <c r="B20" s="148"/>
      <c r="C20" s="149"/>
      <c r="D20" s="150"/>
      <c r="E20" s="150"/>
      <c r="F20" s="150"/>
      <c r="G20" s="150"/>
    </row>
    <row r="21" spans="1:7" ht="24.75" customHeight="1" x14ac:dyDescent="0.15">
      <c r="A21" s="145">
        <v>11</v>
      </c>
      <c r="B21" s="148"/>
      <c r="C21" s="149"/>
      <c r="D21" s="150"/>
      <c r="E21" s="150"/>
      <c r="F21" s="150"/>
      <c r="G21" s="150"/>
    </row>
    <row r="22" spans="1:7" ht="24.75" customHeight="1" x14ac:dyDescent="0.15">
      <c r="A22" s="145">
        <v>12</v>
      </c>
      <c r="B22" s="148"/>
      <c r="C22" s="149"/>
      <c r="D22" s="150"/>
      <c r="E22" s="150"/>
      <c r="F22" s="150"/>
      <c r="G22" s="150"/>
    </row>
    <row r="23" spans="1:7" ht="24.75" customHeight="1" x14ac:dyDescent="0.15">
      <c r="A23" s="145">
        <v>13</v>
      </c>
      <c r="B23" s="148"/>
      <c r="C23" s="149"/>
      <c r="D23" s="150"/>
      <c r="E23" s="150"/>
      <c r="F23" s="150"/>
      <c r="G23" s="150"/>
    </row>
    <row r="24" spans="1:7" ht="24.75" customHeight="1" x14ac:dyDescent="0.15">
      <c r="A24" s="145">
        <v>14</v>
      </c>
      <c r="B24" s="148"/>
      <c r="C24" s="149"/>
      <c r="D24" s="150"/>
      <c r="E24" s="150"/>
      <c r="F24" s="150"/>
      <c r="G24" s="150"/>
    </row>
    <row r="25" spans="1:7" ht="24.75" customHeight="1" x14ac:dyDescent="0.15">
      <c r="A25" s="145">
        <v>15</v>
      </c>
      <c r="B25" s="148"/>
      <c r="C25" s="149"/>
      <c r="D25" s="150"/>
      <c r="E25" s="150"/>
      <c r="F25" s="150"/>
      <c r="G25" s="150"/>
    </row>
    <row r="26" spans="1:7" ht="24.75" customHeight="1" x14ac:dyDescent="0.15">
      <c r="A26" s="145">
        <v>16</v>
      </c>
      <c r="B26" s="148"/>
      <c r="C26" s="149"/>
      <c r="D26" s="150"/>
      <c r="E26" s="150"/>
      <c r="F26" s="150"/>
      <c r="G26" s="150"/>
    </row>
    <row r="27" spans="1:7" ht="24.75" customHeight="1" x14ac:dyDescent="0.15">
      <c r="A27" s="145">
        <v>17</v>
      </c>
      <c r="B27" s="148"/>
      <c r="C27" s="149"/>
      <c r="D27" s="150"/>
      <c r="E27" s="150"/>
      <c r="F27" s="150"/>
      <c r="G27" s="150"/>
    </row>
    <row r="28" spans="1:7" ht="24.75" customHeight="1" x14ac:dyDescent="0.15">
      <c r="A28" s="145">
        <v>18</v>
      </c>
      <c r="B28" s="148"/>
      <c r="C28" s="149"/>
      <c r="D28" s="150"/>
      <c r="E28" s="150"/>
      <c r="F28" s="150"/>
      <c r="G28" s="150"/>
    </row>
    <row r="29" spans="1:7" ht="24.75" customHeight="1" x14ac:dyDescent="0.15">
      <c r="A29" s="145">
        <v>19</v>
      </c>
      <c r="B29" s="148"/>
      <c r="C29" s="149"/>
      <c r="D29" s="150"/>
      <c r="E29" s="150"/>
      <c r="F29" s="150"/>
      <c r="G29" s="150"/>
    </row>
    <row r="30" spans="1:7" ht="24.75" customHeight="1" x14ac:dyDescent="0.15">
      <c r="A30" s="145">
        <v>20</v>
      </c>
      <c r="B30" s="148"/>
      <c r="C30" s="149"/>
      <c r="D30" s="150"/>
      <c r="E30" s="150"/>
      <c r="F30" s="150"/>
      <c r="G30" s="150"/>
    </row>
    <row r="31" spans="1:7" ht="24.75" customHeight="1" x14ac:dyDescent="0.15">
      <c r="A31" s="145">
        <v>21</v>
      </c>
      <c r="B31" s="148"/>
      <c r="C31" s="149"/>
      <c r="D31" s="150"/>
      <c r="E31" s="150"/>
      <c r="F31" s="150"/>
      <c r="G31" s="150"/>
    </row>
    <row r="32" spans="1:7" ht="24.75" customHeight="1" x14ac:dyDescent="0.15">
      <c r="A32" s="145">
        <v>22</v>
      </c>
      <c r="B32" s="148"/>
      <c r="C32" s="149"/>
      <c r="D32" s="150"/>
      <c r="E32" s="150"/>
      <c r="F32" s="150"/>
      <c r="G32" s="150"/>
    </row>
    <row r="33" spans="1:7" ht="24.75" customHeight="1" x14ac:dyDescent="0.15">
      <c r="A33" s="145">
        <v>23</v>
      </c>
      <c r="B33" s="148"/>
      <c r="C33" s="149"/>
      <c r="D33" s="150"/>
      <c r="E33" s="150"/>
      <c r="F33" s="150"/>
      <c r="G33" s="150"/>
    </row>
    <row r="34" spans="1:7" ht="24.75" customHeight="1" x14ac:dyDescent="0.15">
      <c r="A34" s="145">
        <v>24</v>
      </c>
      <c r="B34" s="148"/>
      <c r="C34" s="149"/>
      <c r="D34" s="150"/>
      <c r="E34" s="150"/>
      <c r="F34" s="150"/>
      <c r="G34" s="150"/>
    </row>
    <row r="35" spans="1:7" ht="24.75" customHeight="1" x14ac:dyDescent="0.15">
      <c r="A35" s="145">
        <v>25</v>
      </c>
      <c r="B35" s="148"/>
      <c r="C35" s="149"/>
      <c r="D35" s="150"/>
      <c r="E35" s="150"/>
      <c r="F35" s="150"/>
      <c r="G35" s="150"/>
    </row>
    <row r="36" spans="1:7" ht="24.75" customHeight="1" x14ac:dyDescent="0.15">
      <c r="A36" s="145">
        <v>26</v>
      </c>
      <c r="B36" s="148"/>
      <c r="C36" s="149"/>
      <c r="D36" s="150"/>
      <c r="E36" s="150"/>
      <c r="F36" s="150"/>
      <c r="G36" s="150"/>
    </row>
    <row r="37" spans="1:7" ht="24.75" customHeight="1" x14ac:dyDescent="0.15">
      <c r="A37" s="145">
        <v>27</v>
      </c>
      <c r="B37" s="148"/>
      <c r="C37" s="149"/>
      <c r="D37" s="150"/>
      <c r="E37" s="150"/>
      <c r="F37" s="150"/>
      <c r="G37" s="150"/>
    </row>
    <row r="38" spans="1:7" ht="24.75" customHeight="1" x14ac:dyDescent="0.15">
      <c r="A38" s="145">
        <v>28</v>
      </c>
      <c r="B38" s="148"/>
      <c r="C38" s="149"/>
      <c r="D38" s="150"/>
      <c r="E38" s="150"/>
      <c r="F38" s="150"/>
      <c r="G38" s="150"/>
    </row>
    <row r="39" spans="1:7" ht="24.75" customHeight="1" x14ac:dyDescent="0.15">
      <c r="A39" s="145">
        <v>29</v>
      </c>
      <c r="B39" s="148"/>
      <c r="C39" s="149"/>
      <c r="D39" s="150"/>
      <c r="E39" s="150"/>
      <c r="F39" s="150"/>
      <c r="G39" s="150"/>
    </row>
    <row r="40" spans="1:7" ht="24.75" customHeight="1" x14ac:dyDescent="0.15">
      <c r="A40" s="145">
        <v>30</v>
      </c>
      <c r="B40" s="148"/>
      <c r="C40" s="149"/>
      <c r="D40" s="150"/>
      <c r="E40" s="150"/>
      <c r="F40" s="150"/>
      <c r="G40" s="150"/>
    </row>
    <row r="41" spans="1:7" ht="24.75" customHeight="1" x14ac:dyDescent="0.15">
      <c r="A41" s="145">
        <v>31</v>
      </c>
      <c r="B41" s="148"/>
      <c r="C41" s="149"/>
      <c r="D41" s="150"/>
      <c r="E41" s="150"/>
      <c r="F41" s="150"/>
      <c r="G41" s="150"/>
    </row>
    <row r="42" spans="1:7" ht="24.75" customHeight="1" x14ac:dyDescent="0.15">
      <c r="A42" s="145">
        <v>32</v>
      </c>
      <c r="B42" s="148"/>
      <c r="C42" s="149"/>
      <c r="D42" s="150"/>
      <c r="E42" s="150"/>
      <c r="F42" s="150"/>
      <c r="G42" s="150"/>
    </row>
    <row r="43" spans="1:7" ht="24.75" customHeight="1" x14ac:dyDescent="0.15">
      <c r="A43" s="145">
        <v>33</v>
      </c>
      <c r="B43" s="148"/>
      <c r="C43" s="149"/>
      <c r="D43" s="150"/>
      <c r="E43" s="150"/>
      <c r="F43" s="150"/>
      <c r="G43" s="150"/>
    </row>
    <row r="44" spans="1:7" ht="24.75" customHeight="1" x14ac:dyDescent="0.15">
      <c r="A44" s="145">
        <v>34</v>
      </c>
      <c r="B44" s="148"/>
      <c r="C44" s="149"/>
      <c r="D44" s="150"/>
      <c r="E44" s="150"/>
      <c r="F44" s="150"/>
      <c r="G44" s="150"/>
    </row>
    <row r="45" spans="1:7" ht="24.75" customHeight="1" x14ac:dyDescent="0.15">
      <c r="A45" s="145">
        <v>35</v>
      </c>
      <c r="B45" s="148"/>
      <c r="C45" s="149"/>
      <c r="D45" s="150"/>
      <c r="E45" s="150"/>
      <c r="F45" s="150"/>
      <c r="G45" s="150"/>
    </row>
    <row r="46" spans="1:7" ht="24.75" customHeight="1" x14ac:dyDescent="0.15">
      <c r="A46" s="145">
        <v>36</v>
      </c>
      <c r="B46" s="148"/>
      <c r="C46" s="149"/>
      <c r="D46" s="150"/>
      <c r="E46" s="150"/>
      <c r="F46" s="150"/>
      <c r="G46" s="150"/>
    </row>
    <row r="47" spans="1:7" ht="24.75" customHeight="1" x14ac:dyDescent="0.15">
      <c r="A47" s="145">
        <v>37</v>
      </c>
      <c r="B47" s="148"/>
      <c r="C47" s="149"/>
      <c r="D47" s="150"/>
      <c r="E47" s="150"/>
      <c r="F47" s="150"/>
      <c r="G47" s="150"/>
    </row>
    <row r="48" spans="1:7" ht="24.75" customHeight="1" x14ac:dyDescent="0.15">
      <c r="A48" s="145">
        <v>38</v>
      </c>
      <c r="B48" s="148"/>
      <c r="C48" s="149"/>
      <c r="D48" s="150"/>
      <c r="E48" s="150"/>
      <c r="F48" s="150"/>
      <c r="G48" s="150"/>
    </row>
    <row r="49" spans="1:7" ht="24.75" customHeight="1" x14ac:dyDescent="0.15">
      <c r="A49" s="145">
        <v>39</v>
      </c>
      <c r="B49" s="148"/>
      <c r="C49" s="149"/>
      <c r="D49" s="150"/>
      <c r="E49" s="150"/>
      <c r="F49" s="150"/>
      <c r="G49" s="150"/>
    </row>
    <row r="50" spans="1:7" ht="24.75" customHeight="1" x14ac:dyDescent="0.15">
      <c r="A50" s="145">
        <v>40</v>
      </c>
      <c r="B50" s="148"/>
      <c r="C50" s="149"/>
      <c r="D50" s="150"/>
      <c r="E50" s="150"/>
      <c r="F50" s="150"/>
      <c r="G50" s="150"/>
    </row>
    <row r="51" spans="1:7" ht="24.75" customHeight="1" x14ac:dyDescent="0.15">
      <c r="A51" s="145">
        <v>41</v>
      </c>
      <c r="B51" s="148"/>
      <c r="C51" s="149"/>
      <c r="D51" s="150"/>
      <c r="E51" s="150"/>
      <c r="F51" s="150"/>
      <c r="G51" s="150"/>
    </row>
    <row r="52" spans="1:7" ht="24.75" customHeight="1" x14ac:dyDescent="0.15">
      <c r="A52" s="145">
        <v>42</v>
      </c>
      <c r="B52" s="148"/>
      <c r="C52" s="149"/>
      <c r="D52" s="150"/>
      <c r="E52" s="150"/>
      <c r="F52" s="150"/>
      <c r="G52" s="150"/>
    </row>
    <row r="53" spans="1:7" ht="24.75" customHeight="1" x14ac:dyDescent="0.15">
      <c r="A53" s="145">
        <v>43</v>
      </c>
      <c r="B53" s="148"/>
      <c r="C53" s="149"/>
      <c r="D53" s="150"/>
      <c r="E53" s="150"/>
      <c r="F53" s="150"/>
      <c r="G53" s="150"/>
    </row>
    <row r="54" spans="1:7" ht="24.75" customHeight="1" x14ac:dyDescent="0.15">
      <c r="A54" s="145">
        <v>44</v>
      </c>
      <c r="B54" s="148"/>
      <c r="C54" s="149"/>
      <c r="D54" s="150"/>
      <c r="E54" s="150"/>
      <c r="F54" s="150"/>
      <c r="G54" s="150"/>
    </row>
    <row r="55" spans="1:7" ht="24.75" customHeight="1" x14ac:dyDescent="0.15">
      <c r="A55" s="145">
        <v>45</v>
      </c>
      <c r="B55" s="148"/>
      <c r="C55" s="149"/>
      <c r="D55" s="150"/>
      <c r="E55" s="150"/>
      <c r="F55" s="150"/>
      <c r="G55" s="150"/>
    </row>
    <row r="56" spans="1:7" ht="24.75" customHeight="1" x14ac:dyDescent="0.15">
      <c r="A56" s="145">
        <v>46</v>
      </c>
      <c r="B56" s="148"/>
      <c r="C56" s="149"/>
      <c r="D56" s="150"/>
      <c r="E56" s="150"/>
      <c r="F56" s="150"/>
      <c r="G56" s="150"/>
    </row>
    <row r="57" spans="1:7" ht="24.75" customHeight="1" x14ac:dyDescent="0.15">
      <c r="A57" s="145">
        <v>47</v>
      </c>
      <c r="B57" s="148"/>
      <c r="C57" s="149"/>
      <c r="D57" s="150"/>
      <c r="E57" s="150"/>
      <c r="F57" s="150"/>
      <c r="G57" s="150"/>
    </row>
    <row r="58" spans="1:7" ht="24.75" customHeight="1" x14ac:dyDescent="0.15">
      <c r="A58" s="145">
        <v>48</v>
      </c>
      <c r="B58" s="148"/>
      <c r="C58" s="149"/>
      <c r="D58" s="150"/>
      <c r="E58" s="150"/>
      <c r="F58" s="150"/>
      <c r="G58" s="150"/>
    </row>
    <row r="59" spans="1:7" ht="24.75" customHeight="1" x14ac:dyDescent="0.15">
      <c r="A59" s="145">
        <v>49</v>
      </c>
      <c r="B59" s="148"/>
      <c r="C59" s="149"/>
      <c r="D59" s="150"/>
      <c r="E59" s="150"/>
      <c r="F59" s="150"/>
      <c r="G59" s="150"/>
    </row>
    <row r="60" spans="1:7" ht="24.75" customHeight="1" x14ac:dyDescent="0.15">
      <c r="A60" s="145">
        <v>50</v>
      </c>
      <c r="B60" s="148"/>
      <c r="C60" s="149"/>
      <c r="D60" s="150"/>
      <c r="E60" s="150"/>
      <c r="F60" s="150"/>
      <c r="G60" s="150"/>
    </row>
    <row r="61" spans="1:7" ht="24.75" customHeight="1" x14ac:dyDescent="0.15">
      <c r="A61" s="145">
        <v>51</v>
      </c>
      <c r="B61" s="148"/>
      <c r="C61" s="149"/>
      <c r="D61" s="150"/>
      <c r="E61" s="150"/>
      <c r="F61" s="150"/>
      <c r="G61" s="150"/>
    </row>
    <row r="62" spans="1:7" ht="24.75" customHeight="1" x14ac:dyDescent="0.15">
      <c r="A62" s="145">
        <v>52</v>
      </c>
      <c r="B62" s="148"/>
      <c r="C62" s="149"/>
      <c r="D62" s="150"/>
      <c r="E62" s="150"/>
      <c r="F62" s="150"/>
      <c r="G62" s="150"/>
    </row>
    <row r="63" spans="1:7" ht="24.75" customHeight="1" x14ac:dyDescent="0.15">
      <c r="A63" s="145">
        <v>53</v>
      </c>
      <c r="B63" s="148"/>
      <c r="C63" s="149"/>
      <c r="D63" s="150"/>
      <c r="E63" s="150"/>
      <c r="F63" s="150"/>
      <c r="G63" s="150"/>
    </row>
    <row r="64" spans="1:7" ht="24.75" customHeight="1" x14ac:dyDescent="0.15">
      <c r="A64" s="145">
        <v>54</v>
      </c>
      <c r="B64" s="148"/>
      <c r="C64" s="149"/>
      <c r="D64" s="150"/>
      <c r="E64" s="150"/>
      <c r="F64" s="150"/>
      <c r="G64" s="150"/>
    </row>
    <row r="65" spans="1:7" ht="24.75" customHeight="1" x14ac:dyDescent="0.15">
      <c r="A65" s="145">
        <v>55</v>
      </c>
      <c r="B65" s="148"/>
      <c r="C65" s="149"/>
      <c r="D65" s="150"/>
      <c r="E65" s="150"/>
      <c r="F65" s="150"/>
      <c r="G65" s="150"/>
    </row>
    <row r="66" spans="1:7" ht="24.75" customHeight="1" x14ac:dyDescent="0.15">
      <c r="A66" s="145">
        <v>56</v>
      </c>
      <c r="B66" s="148"/>
      <c r="C66" s="149"/>
      <c r="D66" s="150"/>
      <c r="E66" s="150"/>
      <c r="F66" s="150"/>
      <c r="G66" s="150"/>
    </row>
    <row r="67" spans="1:7" ht="24.75" customHeight="1" x14ac:dyDescent="0.15">
      <c r="A67" s="145">
        <v>57</v>
      </c>
      <c r="B67" s="148"/>
      <c r="C67" s="149"/>
      <c r="D67" s="150"/>
      <c r="E67" s="150"/>
      <c r="F67" s="150"/>
      <c r="G67" s="150"/>
    </row>
    <row r="68" spans="1:7" ht="24.75" customHeight="1" x14ac:dyDescent="0.15">
      <c r="A68" s="145">
        <v>58</v>
      </c>
      <c r="B68" s="148"/>
      <c r="C68" s="149"/>
      <c r="D68" s="150"/>
      <c r="E68" s="150"/>
      <c r="F68" s="150"/>
      <c r="G68" s="150"/>
    </row>
    <row r="69" spans="1:7" ht="24.75" customHeight="1" x14ac:dyDescent="0.15">
      <c r="A69" s="145">
        <v>59</v>
      </c>
      <c r="B69" s="148"/>
      <c r="C69" s="149"/>
      <c r="D69" s="150"/>
      <c r="E69" s="150"/>
      <c r="F69" s="150"/>
      <c r="G69" s="150"/>
    </row>
    <row r="70" spans="1:7" ht="24.75" customHeight="1" x14ac:dyDescent="0.15">
      <c r="A70" s="145">
        <v>60</v>
      </c>
      <c r="B70" s="148"/>
      <c r="C70" s="149"/>
      <c r="D70" s="150"/>
      <c r="E70" s="150"/>
      <c r="F70" s="150"/>
      <c r="G70" s="150"/>
    </row>
    <row r="99" spans="1:7" hidden="1" x14ac:dyDescent="0.15">
      <c r="B99" s="151"/>
      <c r="C99" s="151" t="s">
        <v>70</v>
      </c>
      <c r="D99" s="151" t="s">
        <v>71</v>
      </c>
      <c r="E99" s="151" t="s">
        <v>65</v>
      </c>
      <c r="F99" s="151" t="s">
        <v>21</v>
      </c>
      <c r="G99" s="151" t="s">
        <v>521</v>
      </c>
    </row>
    <row r="100" spans="1:7" hidden="1" x14ac:dyDescent="0.15">
      <c r="B100" s="152" t="s">
        <v>522</v>
      </c>
      <c r="C100" s="145">
        <f>COUNTA(C11:C70)</f>
        <v>0</v>
      </c>
      <c r="D100" s="145">
        <f>COUNTA(D11:D70)</f>
        <v>0</v>
      </c>
      <c r="E100" s="145">
        <f>COUNTA(E11:E70)</f>
        <v>0</v>
      </c>
      <c r="F100" s="145">
        <f>COUNTA(F11:F70)</f>
        <v>0</v>
      </c>
      <c r="G100" s="145">
        <f>COUNTA(G11:G70)</f>
        <v>0</v>
      </c>
    </row>
    <row r="101" spans="1:7" hidden="1" x14ac:dyDescent="0.15"/>
    <row r="102" spans="1:7" hidden="1" x14ac:dyDescent="0.15">
      <c r="A102" s="145"/>
      <c r="B102" s="151" t="s">
        <v>116</v>
      </c>
      <c r="C102" s="151" t="s">
        <v>70</v>
      </c>
      <c r="D102" s="151" t="s">
        <v>71</v>
      </c>
      <c r="E102" s="151" t="s">
        <v>65</v>
      </c>
      <c r="F102" s="151" t="s">
        <v>21</v>
      </c>
      <c r="G102" s="151" t="s">
        <v>521</v>
      </c>
    </row>
    <row r="103" spans="1:7" hidden="1" x14ac:dyDescent="0.15">
      <c r="A103" s="145">
        <v>1</v>
      </c>
      <c r="B103" s="151" t="str">
        <f>IF(技術者一覧表!D6="","",技術者一覧表!D6)</f>
        <v/>
      </c>
      <c r="C103" s="152" t="s">
        <v>523</v>
      </c>
      <c r="D103" s="152" t="s">
        <v>524</v>
      </c>
      <c r="E103" s="152" t="s">
        <v>525</v>
      </c>
      <c r="F103" s="152" t="s">
        <v>526</v>
      </c>
      <c r="G103" s="152" t="s">
        <v>527</v>
      </c>
    </row>
    <row r="104" spans="1:7" hidden="1" x14ac:dyDescent="0.15">
      <c r="A104" s="145">
        <v>2</v>
      </c>
      <c r="B104" s="151" t="str">
        <f>IF(技術者一覧表!D7="","",技術者一覧表!D7)</f>
        <v/>
      </c>
      <c r="C104" s="152" t="s">
        <v>527</v>
      </c>
      <c r="D104" s="152" t="s">
        <v>528</v>
      </c>
      <c r="E104" s="152" t="s">
        <v>529</v>
      </c>
      <c r="F104" s="152" t="s">
        <v>530</v>
      </c>
      <c r="G104" s="152" t="s">
        <v>531</v>
      </c>
    </row>
    <row r="105" spans="1:7" hidden="1" x14ac:dyDescent="0.15">
      <c r="A105" s="145">
        <v>3</v>
      </c>
      <c r="B105" s="151" t="str">
        <f>IF(技術者一覧表!D8="","",技術者一覧表!D8)</f>
        <v/>
      </c>
      <c r="C105" s="152" t="s">
        <v>529</v>
      </c>
      <c r="D105" s="152"/>
      <c r="E105" s="152" t="s">
        <v>532</v>
      </c>
      <c r="F105" s="152" t="s">
        <v>531</v>
      </c>
      <c r="G105" s="152" t="s">
        <v>533</v>
      </c>
    </row>
    <row r="106" spans="1:7" hidden="1" x14ac:dyDescent="0.15">
      <c r="A106" s="145">
        <v>4</v>
      </c>
      <c r="B106" s="151" t="str">
        <f>IF(技術者一覧表!D9="","",技術者一覧表!D9)</f>
        <v/>
      </c>
      <c r="C106" s="152" t="s">
        <v>532</v>
      </c>
      <c r="D106" s="152"/>
      <c r="E106" s="152" t="s">
        <v>534</v>
      </c>
      <c r="F106" s="152" t="s">
        <v>533</v>
      </c>
      <c r="G106" s="152" t="s">
        <v>535</v>
      </c>
    </row>
    <row r="107" spans="1:7" hidden="1" x14ac:dyDescent="0.15">
      <c r="A107" s="145">
        <v>5</v>
      </c>
      <c r="B107" s="151" t="str">
        <f>IF(技術者一覧表!D10="","",技術者一覧表!D10)</f>
        <v/>
      </c>
      <c r="C107" s="152" t="s">
        <v>536</v>
      </c>
      <c r="D107" s="152"/>
      <c r="E107" s="152"/>
      <c r="F107" s="152" t="s">
        <v>537</v>
      </c>
      <c r="G107" s="152" t="s">
        <v>538</v>
      </c>
    </row>
    <row r="108" spans="1:7" hidden="1" x14ac:dyDescent="0.15">
      <c r="A108" s="145">
        <v>6</v>
      </c>
      <c r="B108" s="151" t="str">
        <f>IF(技術者一覧表!D11="","",技術者一覧表!D11)</f>
        <v/>
      </c>
      <c r="C108" s="151"/>
      <c r="D108" s="151"/>
      <c r="E108" s="151"/>
      <c r="F108" s="152" t="s">
        <v>535</v>
      </c>
      <c r="G108" s="151"/>
    </row>
    <row r="109" spans="1:7" hidden="1" x14ac:dyDescent="0.15">
      <c r="A109" s="145">
        <v>7</v>
      </c>
      <c r="B109" s="151" t="str">
        <f>IF(技術者一覧表!D12="","",技術者一覧表!D12)</f>
        <v/>
      </c>
      <c r="C109" s="151"/>
      <c r="D109" s="151"/>
      <c r="E109" s="151"/>
      <c r="F109" s="152" t="s">
        <v>538</v>
      </c>
      <c r="G109" s="151"/>
    </row>
    <row r="110" spans="1:7" hidden="1" x14ac:dyDescent="0.15">
      <c r="A110" s="145">
        <v>8</v>
      </c>
      <c r="B110" s="151" t="str">
        <f>IF(技術者一覧表!D13="","",技術者一覧表!D13)</f>
        <v/>
      </c>
      <c r="C110" s="151"/>
      <c r="D110" s="151"/>
      <c r="E110" s="151"/>
      <c r="F110" s="151"/>
      <c r="G110" s="151"/>
    </row>
    <row r="111" spans="1:7" hidden="1" x14ac:dyDescent="0.15">
      <c r="A111" s="145">
        <v>9</v>
      </c>
      <c r="B111" s="151" t="str">
        <f>IF(技術者一覧表!D14="","",技術者一覧表!D14)</f>
        <v/>
      </c>
      <c r="C111" s="151"/>
      <c r="D111" s="151"/>
      <c r="E111" s="151"/>
      <c r="F111" s="151"/>
      <c r="G111" s="151"/>
    </row>
    <row r="112" spans="1:7" hidden="1" x14ac:dyDescent="0.15">
      <c r="A112" s="145">
        <v>10</v>
      </c>
      <c r="B112" s="151" t="str">
        <f>IF(技術者一覧表!D15="","",技術者一覧表!D15)</f>
        <v/>
      </c>
      <c r="C112" s="151"/>
      <c r="D112" s="151"/>
      <c r="E112" s="151"/>
      <c r="F112" s="151"/>
      <c r="G112" s="151"/>
    </row>
    <row r="113" spans="1:7" hidden="1" x14ac:dyDescent="0.15">
      <c r="A113" s="145">
        <v>11</v>
      </c>
      <c r="B113" s="151" t="str">
        <f>IF(技術者一覧表!D16="","",技術者一覧表!D16)</f>
        <v/>
      </c>
      <c r="C113" s="151"/>
      <c r="D113" s="151"/>
      <c r="E113" s="151"/>
      <c r="F113" s="151"/>
      <c r="G113" s="151"/>
    </row>
    <row r="114" spans="1:7" hidden="1" x14ac:dyDescent="0.15">
      <c r="A114" s="145">
        <v>12</v>
      </c>
      <c r="B114" s="151" t="str">
        <f>IF(技術者一覧表!D17="","",技術者一覧表!D17)</f>
        <v/>
      </c>
      <c r="C114" s="151"/>
      <c r="D114" s="151"/>
      <c r="E114" s="151"/>
      <c r="F114" s="151"/>
      <c r="G114" s="151"/>
    </row>
    <row r="115" spans="1:7" hidden="1" x14ac:dyDescent="0.15">
      <c r="A115" s="145">
        <v>13</v>
      </c>
      <c r="B115" s="151" t="str">
        <f>IF(技術者一覧表!D18="","",技術者一覧表!D18)</f>
        <v/>
      </c>
      <c r="C115" s="151"/>
      <c r="D115" s="151"/>
      <c r="E115" s="151"/>
      <c r="F115" s="151"/>
      <c r="G115" s="151"/>
    </row>
    <row r="116" spans="1:7" hidden="1" x14ac:dyDescent="0.15">
      <c r="A116" s="145">
        <v>14</v>
      </c>
      <c r="B116" s="151" t="str">
        <f>IF(技術者一覧表!D19="","",技術者一覧表!D19)</f>
        <v/>
      </c>
      <c r="C116" s="151"/>
      <c r="D116" s="151"/>
      <c r="E116" s="151"/>
      <c r="F116" s="151"/>
      <c r="G116" s="151"/>
    </row>
    <row r="117" spans="1:7" hidden="1" x14ac:dyDescent="0.15">
      <c r="A117" s="145">
        <v>15</v>
      </c>
      <c r="B117" s="151" t="str">
        <f>IF(技術者一覧表!D20="","",技術者一覧表!D20)</f>
        <v/>
      </c>
      <c r="C117" s="151"/>
      <c r="D117" s="151"/>
      <c r="E117" s="151"/>
      <c r="F117" s="151"/>
      <c r="G117" s="151"/>
    </row>
    <row r="118" spans="1:7" hidden="1" x14ac:dyDescent="0.15">
      <c r="A118" s="145">
        <v>16</v>
      </c>
      <c r="B118" s="151" t="str">
        <f>IF(技術者一覧表!D21="","",技術者一覧表!D21)</f>
        <v/>
      </c>
      <c r="C118" s="151"/>
      <c r="D118" s="151"/>
      <c r="E118" s="151"/>
      <c r="F118" s="151"/>
      <c r="G118" s="151"/>
    </row>
    <row r="119" spans="1:7" hidden="1" x14ac:dyDescent="0.15">
      <c r="A119" s="145">
        <v>17</v>
      </c>
      <c r="B119" s="151" t="str">
        <f>IF(技術者一覧表!D22="","",技術者一覧表!D22)</f>
        <v/>
      </c>
      <c r="C119" s="151"/>
      <c r="D119" s="151"/>
      <c r="E119" s="151"/>
      <c r="F119" s="151"/>
      <c r="G119" s="151"/>
    </row>
    <row r="120" spans="1:7" hidden="1" x14ac:dyDescent="0.15">
      <c r="A120" s="145">
        <v>18</v>
      </c>
      <c r="B120" s="151" t="str">
        <f>IF(技術者一覧表!D23="","",技術者一覧表!D23)</f>
        <v/>
      </c>
      <c r="C120" s="151"/>
      <c r="D120" s="151"/>
      <c r="E120" s="151"/>
      <c r="F120" s="151"/>
      <c r="G120" s="151"/>
    </row>
    <row r="121" spans="1:7" hidden="1" x14ac:dyDescent="0.15">
      <c r="A121" s="145">
        <v>19</v>
      </c>
      <c r="B121" s="151" t="str">
        <f>IF(技術者一覧表!D24="","",技術者一覧表!D24)</f>
        <v/>
      </c>
      <c r="C121" s="151"/>
      <c r="D121" s="151"/>
      <c r="E121" s="151"/>
      <c r="F121" s="151"/>
      <c r="G121" s="151"/>
    </row>
    <row r="122" spans="1:7" hidden="1" x14ac:dyDescent="0.15">
      <c r="A122" s="145">
        <v>20</v>
      </c>
      <c r="B122" s="151" t="str">
        <f>IF(技術者一覧表!D25="","",技術者一覧表!D25)</f>
        <v/>
      </c>
      <c r="C122" s="151"/>
      <c r="D122" s="151"/>
      <c r="E122" s="151"/>
      <c r="F122" s="151"/>
      <c r="G122" s="151"/>
    </row>
    <row r="123" spans="1:7" hidden="1" x14ac:dyDescent="0.15">
      <c r="A123" s="145">
        <v>21</v>
      </c>
      <c r="B123" s="151" t="str">
        <f>IF(技術者一覧表!D26="","",技術者一覧表!D26)</f>
        <v/>
      </c>
      <c r="C123" s="151"/>
      <c r="D123" s="151"/>
      <c r="E123" s="151"/>
      <c r="F123" s="151"/>
      <c r="G123" s="151"/>
    </row>
    <row r="124" spans="1:7" hidden="1" x14ac:dyDescent="0.15">
      <c r="A124" s="145">
        <v>22</v>
      </c>
      <c r="B124" s="151" t="str">
        <f>IF(技術者一覧表!D27="","",技術者一覧表!D27)</f>
        <v/>
      </c>
      <c r="C124" s="151"/>
      <c r="D124" s="151"/>
      <c r="E124" s="151"/>
      <c r="F124" s="151"/>
      <c r="G124" s="151"/>
    </row>
    <row r="125" spans="1:7" hidden="1" x14ac:dyDescent="0.15">
      <c r="A125" s="145">
        <v>23</v>
      </c>
      <c r="B125" s="151" t="str">
        <f>IF(技術者一覧表!D28="","",技術者一覧表!D28)</f>
        <v/>
      </c>
      <c r="C125" s="151"/>
      <c r="D125" s="151"/>
      <c r="E125" s="151"/>
      <c r="F125" s="151"/>
      <c r="G125" s="151"/>
    </row>
    <row r="126" spans="1:7" hidden="1" x14ac:dyDescent="0.15">
      <c r="A126" s="145">
        <v>24</v>
      </c>
      <c r="B126" s="151" t="str">
        <f>IF(技術者一覧表!D29="","",技術者一覧表!D29)</f>
        <v/>
      </c>
      <c r="C126" s="151"/>
      <c r="D126" s="151"/>
      <c r="E126" s="151"/>
      <c r="F126" s="151"/>
      <c r="G126" s="151"/>
    </row>
    <row r="127" spans="1:7" hidden="1" x14ac:dyDescent="0.15">
      <c r="A127" s="145">
        <v>25</v>
      </c>
      <c r="B127" s="151" t="str">
        <f>IF(技術者一覧表!D30="","",技術者一覧表!D30)</f>
        <v/>
      </c>
      <c r="C127" s="151"/>
      <c r="D127" s="151"/>
      <c r="E127" s="151"/>
      <c r="F127" s="151"/>
      <c r="G127" s="151"/>
    </row>
    <row r="128" spans="1:7" hidden="1" x14ac:dyDescent="0.15">
      <c r="A128" s="145">
        <v>26</v>
      </c>
      <c r="B128" s="151" t="str">
        <f>IF(技術者一覧表!D31="","",技術者一覧表!D31)</f>
        <v/>
      </c>
      <c r="C128" s="151"/>
      <c r="D128" s="151"/>
      <c r="E128" s="151"/>
      <c r="F128" s="151"/>
      <c r="G128" s="151"/>
    </row>
    <row r="129" spans="1:7" hidden="1" x14ac:dyDescent="0.15">
      <c r="A129" s="145">
        <v>27</v>
      </c>
      <c r="B129" s="151" t="str">
        <f>IF(技術者一覧表!D32="","",技術者一覧表!D32)</f>
        <v/>
      </c>
      <c r="C129" s="151"/>
      <c r="D129" s="151"/>
      <c r="E129" s="151"/>
      <c r="F129" s="151"/>
      <c r="G129" s="151"/>
    </row>
    <row r="130" spans="1:7" hidden="1" x14ac:dyDescent="0.15">
      <c r="A130" s="145">
        <v>28</v>
      </c>
      <c r="B130" s="151" t="str">
        <f>IF(技術者一覧表!D33="","",技術者一覧表!D33)</f>
        <v/>
      </c>
      <c r="C130" s="151"/>
      <c r="D130" s="151"/>
      <c r="E130" s="151"/>
      <c r="F130" s="151"/>
      <c r="G130" s="151"/>
    </row>
    <row r="131" spans="1:7" hidden="1" x14ac:dyDescent="0.15">
      <c r="A131" s="145">
        <v>29</v>
      </c>
      <c r="B131" s="151" t="str">
        <f>IF(技術者一覧表!D34="","",技術者一覧表!D34)</f>
        <v/>
      </c>
      <c r="C131" s="151"/>
      <c r="D131" s="151"/>
      <c r="E131" s="151"/>
      <c r="F131" s="151"/>
      <c r="G131" s="151"/>
    </row>
    <row r="132" spans="1:7" hidden="1" x14ac:dyDescent="0.15">
      <c r="A132" s="145">
        <v>30</v>
      </c>
      <c r="B132" s="151" t="str">
        <f>IF(技術者一覧表!D35="","",技術者一覧表!D35)</f>
        <v/>
      </c>
      <c r="C132" s="151"/>
      <c r="D132" s="151"/>
      <c r="E132" s="151"/>
      <c r="F132" s="151"/>
      <c r="G132" s="151"/>
    </row>
    <row r="133" spans="1:7" hidden="1" x14ac:dyDescent="0.15">
      <c r="A133" s="145">
        <v>31</v>
      </c>
      <c r="B133" s="151" t="str">
        <f>IF(技術者一覧表!D36="","",技術者一覧表!D36)</f>
        <v/>
      </c>
      <c r="C133" s="151"/>
      <c r="D133" s="151"/>
      <c r="E133" s="151"/>
      <c r="F133" s="151"/>
      <c r="G133" s="151"/>
    </row>
    <row r="134" spans="1:7" hidden="1" x14ac:dyDescent="0.15">
      <c r="A134" s="145">
        <v>32</v>
      </c>
      <c r="B134" s="151" t="str">
        <f>IF(技術者一覧表!D37="","",技術者一覧表!D37)</f>
        <v/>
      </c>
      <c r="C134" s="151"/>
      <c r="D134" s="151"/>
      <c r="E134" s="151"/>
      <c r="F134" s="151"/>
      <c r="G134" s="151"/>
    </row>
    <row r="135" spans="1:7" hidden="1" x14ac:dyDescent="0.15">
      <c r="A135" s="145">
        <v>33</v>
      </c>
      <c r="B135" s="151" t="str">
        <f>IF(技術者一覧表!D38="","",技術者一覧表!D38)</f>
        <v/>
      </c>
      <c r="C135" s="151"/>
      <c r="D135" s="151"/>
      <c r="E135" s="151"/>
      <c r="F135" s="151"/>
      <c r="G135" s="151"/>
    </row>
    <row r="136" spans="1:7" hidden="1" x14ac:dyDescent="0.15">
      <c r="A136" s="145">
        <v>34</v>
      </c>
      <c r="B136" s="151" t="str">
        <f>IF(技術者一覧表!D39="","",技術者一覧表!D39)</f>
        <v/>
      </c>
      <c r="C136" s="151"/>
      <c r="D136" s="151"/>
      <c r="E136" s="151"/>
      <c r="F136" s="151"/>
      <c r="G136" s="151"/>
    </row>
    <row r="137" spans="1:7" hidden="1" x14ac:dyDescent="0.15">
      <c r="A137" s="145">
        <v>35</v>
      </c>
      <c r="B137" s="151" t="str">
        <f>IF(技術者一覧表!D40="","",技術者一覧表!D40)</f>
        <v/>
      </c>
      <c r="C137" s="151"/>
      <c r="D137" s="151"/>
      <c r="E137" s="151"/>
      <c r="F137" s="151"/>
      <c r="G137" s="151"/>
    </row>
    <row r="138" spans="1:7" hidden="1" x14ac:dyDescent="0.15">
      <c r="A138" s="145">
        <v>36</v>
      </c>
      <c r="B138" s="151" t="str">
        <f>IF(技術者一覧表!D41="","",技術者一覧表!D41)</f>
        <v/>
      </c>
      <c r="C138" s="151"/>
      <c r="D138" s="151"/>
      <c r="E138" s="151"/>
      <c r="F138" s="151"/>
      <c r="G138" s="151"/>
    </row>
    <row r="139" spans="1:7" hidden="1" x14ac:dyDescent="0.15">
      <c r="A139" s="145">
        <v>37</v>
      </c>
      <c r="B139" s="151" t="str">
        <f>IF(技術者一覧表!D42="","",技術者一覧表!D42)</f>
        <v/>
      </c>
      <c r="C139" s="151"/>
      <c r="D139" s="151"/>
      <c r="E139" s="151"/>
      <c r="F139" s="151"/>
      <c r="G139" s="151"/>
    </row>
    <row r="140" spans="1:7" hidden="1" x14ac:dyDescent="0.15">
      <c r="A140" s="145">
        <v>38</v>
      </c>
      <c r="B140" s="151" t="str">
        <f>IF(技術者一覧表!D43="","",技術者一覧表!D43)</f>
        <v/>
      </c>
      <c r="C140" s="151"/>
      <c r="D140" s="151"/>
      <c r="E140" s="151"/>
      <c r="F140" s="151"/>
      <c r="G140" s="151"/>
    </row>
    <row r="141" spans="1:7" hidden="1" x14ac:dyDescent="0.15">
      <c r="A141" s="145">
        <v>39</v>
      </c>
      <c r="B141" s="151" t="str">
        <f>IF(技術者一覧表!D44="","",技術者一覧表!D44)</f>
        <v/>
      </c>
      <c r="C141" s="151"/>
      <c r="D141" s="151"/>
      <c r="E141" s="151"/>
      <c r="F141" s="151"/>
      <c r="G141" s="151"/>
    </row>
    <row r="142" spans="1:7" hidden="1" x14ac:dyDescent="0.15">
      <c r="A142" s="145">
        <v>40</v>
      </c>
      <c r="B142" s="151" t="str">
        <f>IF(技術者一覧表!D45="","",技術者一覧表!D45)</f>
        <v/>
      </c>
      <c r="C142" s="151"/>
      <c r="D142" s="151"/>
      <c r="E142" s="151"/>
      <c r="F142" s="151"/>
      <c r="G142" s="151"/>
    </row>
    <row r="143" spans="1:7" hidden="1" x14ac:dyDescent="0.15">
      <c r="A143" s="145">
        <v>41</v>
      </c>
      <c r="B143" s="151" t="str">
        <f>IF(技術者一覧表!D46="","",技術者一覧表!D46)</f>
        <v/>
      </c>
      <c r="C143" s="151"/>
      <c r="D143" s="151"/>
      <c r="E143" s="151"/>
      <c r="F143" s="151"/>
      <c r="G143" s="151"/>
    </row>
    <row r="144" spans="1:7" hidden="1" x14ac:dyDescent="0.15">
      <c r="A144" s="145">
        <v>42</v>
      </c>
      <c r="B144" s="151" t="str">
        <f>IF(技術者一覧表!D47="","",技術者一覧表!D47)</f>
        <v/>
      </c>
      <c r="C144" s="151"/>
      <c r="D144" s="151"/>
      <c r="E144" s="151"/>
      <c r="F144" s="151"/>
      <c r="G144" s="151"/>
    </row>
    <row r="145" spans="1:7" hidden="1" x14ac:dyDescent="0.15">
      <c r="A145" s="145">
        <v>43</v>
      </c>
      <c r="B145" s="151" t="str">
        <f>IF(技術者一覧表!D48="","",技術者一覧表!D48)</f>
        <v/>
      </c>
      <c r="C145" s="151"/>
      <c r="D145" s="151"/>
      <c r="E145" s="151"/>
      <c r="F145" s="151"/>
      <c r="G145" s="151"/>
    </row>
    <row r="146" spans="1:7" hidden="1" x14ac:dyDescent="0.15">
      <c r="A146" s="145">
        <v>44</v>
      </c>
      <c r="B146" s="151" t="str">
        <f>IF(技術者一覧表!D49="","",技術者一覧表!D49)</f>
        <v/>
      </c>
      <c r="C146" s="151"/>
      <c r="D146" s="151"/>
      <c r="E146" s="151"/>
      <c r="F146" s="151"/>
      <c r="G146" s="151"/>
    </row>
    <row r="147" spans="1:7" hidden="1" x14ac:dyDescent="0.15">
      <c r="A147" s="145">
        <v>45</v>
      </c>
      <c r="B147" s="151" t="str">
        <f>IF(技術者一覧表!D50="","",技術者一覧表!D50)</f>
        <v/>
      </c>
      <c r="C147" s="151"/>
      <c r="D147" s="151"/>
      <c r="E147" s="151"/>
      <c r="F147" s="151"/>
      <c r="G147" s="151"/>
    </row>
    <row r="148" spans="1:7" hidden="1" x14ac:dyDescent="0.15">
      <c r="A148" s="145">
        <v>46</v>
      </c>
      <c r="B148" s="151" t="str">
        <f>IF(技術者一覧表!D51="","",技術者一覧表!D51)</f>
        <v/>
      </c>
      <c r="C148" s="151"/>
      <c r="D148" s="151"/>
      <c r="E148" s="151"/>
      <c r="F148" s="151"/>
      <c r="G148" s="151"/>
    </row>
    <row r="149" spans="1:7" hidden="1" x14ac:dyDescent="0.15">
      <c r="A149" s="145">
        <v>47</v>
      </c>
      <c r="B149" s="151" t="str">
        <f>IF(技術者一覧表!D52="","",技術者一覧表!D52)</f>
        <v/>
      </c>
      <c r="C149" s="151"/>
      <c r="D149" s="151"/>
      <c r="E149" s="151"/>
      <c r="F149" s="151"/>
      <c r="G149" s="151"/>
    </row>
    <row r="150" spans="1:7" hidden="1" x14ac:dyDescent="0.15">
      <c r="A150" s="145">
        <v>48</v>
      </c>
      <c r="B150" s="151" t="str">
        <f>IF(技術者一覧表!D53="","",技術者一覧表!D53)</f>
        <v/>
      </c>
      <c r="C150" s="151"/>
      <c r="D150" s="151"/>
      <c r="E150" s="151"/>
      <c r="F150" s="151"/>
      <c r="G150" s="151"/>
    </row>
    <row r="151" spans="1:7" hidden="1" x14ac:dyDescent="0.15">
      <c r="A151" s="145">
        <v>49</v>
      </c>
      <c r="B151" s="151" t="str">
        <f>IF(技術者一覧表!D54="","",技術者一覧表!D54)</f>
        <v/>
      </c>
      <c r="C151" s="151"/>
      <c r="D151" s="151"/>
      <c r="E151" s="151"/>
      <c r="F151" s="151"/>
      <c r="G151" s="151"/>
    </row>
    <row r="152" spans="1:7" hidden="1" x14ac:dyDescent="0.15">
      <c r="A152" s="145">
        <v>50</v>
      </c>
      <c r="B152" s="151" t="str">
        <f>IF(技術者一覧表!D55="","",技術者一覧表!D55)</f>
        <v/>
      </c>
      <c r="C152" s="151"/>
      <c r="D152" s="151"/>
      <c r="E152" s="151"/>
      <c r="F152" s="151"/>
      <c r="G152" s="151"/>
    </row>
    <row r="153" spans="1:7" hidden="1" x14ac:dyDescent="0.15">
      <c r="A153" s="145">
        <v>51</v>
      </c>
      <c r="B153" s="151" t="str">
        <f>IF(技術者一覧表!D56="","",技術者一覧表!D56)</f>
        <v/>
      </c>
      <c r="C153" s="151"/>
      <c r="D153" s="151"/>
      <c r="E153" s="151"/>
      <c r="F153" s="151"/>
      <c r="G153" s="151"/>
    </row>
    <row r="154" spans="1:7" hidden="1" x14ac:dyDescent="0.15">
      <c r="A154" s="145">
        <v>52</v>
      </c>
      <c r="B154" s="151" t="str">
        <f>IF(技術者一覧表!D57="","",技術者一覧表!D57)</f>
        <v/>
      </c>
      <c r="C154" s="151"/>
      <c r="D154" s="151"/>
      <c r="E154" s="151"/>
      <c r="F154" s="151"/>
      <c r="G154" s="151"/>
    </row>
    <row r="155" spans="1:7" hidden="1" x14ac:dyDescent="0.15">
      <c r="A155" s="145">
        <v>53</v>
      </c>
      <c r="B155" s="151" t="str">
        <f>IF(技術者一覧表!D58="","",技術者一覧表!D58)</f>
        <v/>
      </c>
      <c r="C155" s="151"/>
      <c r="D155" s="151"/>
      <c r="E155" s="151"/>
      <c r="F155" s="151"/>
      <c r="G155" s="151"/>
    </row>
    <row r="156" spans="1:7" hidden="1" x14ac:dyDescent="0.15">
      <c r="A156" s="145">
        <v>54</v>
      </c>
      <c r="B156" s="151" t="str">
        <f>IF(技術者一覧表!D59="","",技術者一覧表!D59)</f>
        <v/>
      </c>
      <c r="C156" s="151"/>
      <c r="D156" s="151"/>
      <c r="E156" s="151"/>
      <c r="F156" s="151"/>
      <c r="G156" s="151"/>
    </row>
    <row r="157" spans="1:7" hidden="1" x14ac:dyDescent="0.15">
      <c r="A157" s="145">
        <v>55</v>
      </c>
      <c r="B157" s="151" t="str">
        <f>IF(技術者一覧表!D60="","",技術者一覧表!D60)</f>
        <v/>
      </c>
      <c r="C157" s="151"/>
      <c r="D157" s="151"/>
      <c r="E157" s="151"/>
      <c r="F157" s="151"/>
      <c r="G157" s="151"/>
    </row>
    <row r="158" spans="1:7" hidden="1" x14ac:dyDescent="0.15">
      <c r="A158" s="145">
        <v>56</v>
      </c>
      <c r="B158" s="151" t="str">
        <f>IF(技術者一覧表!D61="","",技術者一覧表!D61)</f>
        <v/>
      </c>
      <c r="C158" s="151"/>
      <c r="D158" s="151"/>
      <c r="E158" s="151"/>
      <c r="F158" s="151"/>
      <c r="G158" s="151"/>
    </row>
    <row r="159" spans="1:7" hidden="1" x14ac:dyDescent="0.15">
      <c r="A159" s="145">
        <v>57</v>
      </c>
      <c r="B159" s="151" t="str">
        <f>IF(技術者一覧表!D62="","",技術者一覧表!D62)</f>
        <v/>
      </c>
      <c r="C159" s="151"/>
      <c r="D159" s="151"/>
      <c r="E159" s="151"/>
      <c r="F159" s="151"/>
      <c r="G159" s="151"/>
    </row>
    <row r="160" spans="1:7" hidden="1" x14ac:dyDescent="0.15">
      <c r="A160" s="145">
        <v>58</v>
      </c>
      <c r="B160" s="151" t="str">
        <f>IF(技術者一覧表!D63="","",技術者一覧表!D63)</f>
        <v/>
      </c>
      <c r="C160" s="151"/>
      <c r="D160" s="151"/>
      <c r="E160" s="151"/>
      <c r="F160" s="151"/>
      <c r="G160" s="151"/>
    </row>
    <row r="161" spans="1:7" hidden="1" x14ac:dyDescent="0.15">
      <c r="A161" s="145">
        <v>59</v>
      </c>
      <c r="B161" s="151" t="str">
        <f>IF(技術者一覧表!D64="","",技術者一覧表!D64)</f>
        <v/>
      </c>
      <c r="C161" s="151"/>
      <c r="D161" s="151"/>
      <c r="E161" s="151"/>
      <c r="F161" s="151"/>
      <c r="G161" s="151"/>
    </row>
    <row r="162" spans="1:7" hidden="1" x14ac:dyDescent="0.15">
      <c r="A162" s="145">
        <v>60</v>
      </c>
      <c r="B162" s="151" t="str">
        <f>IF(技術者一覧表!D65="","",技術者一覧表!D65)</f>
        <v/>
      </c>
      <c r="C162" s="151"/>
      <c r="D162" s="151"/>
      <c r="E162" s="151"/>
      <c r="F162" s="151"/>
      <c r="G162" s="151"/>
    </row>
    <row r="163" spans="1:7" hidden="1" x14ac:dyDescent="0.15">
      <c r="A163" s="145">
        <v>61</v>
      </c>
      <c r="B163" s="151" t="str">
        <f>IF(技術者一覧表!D66="","",技術者一覧表!D66)</f>
        <v/>
      </c>
      <c r="C163" s="151"/>
      <c r="D163" s="151"/>
      <c r="E163" s="151"/>
      <c r="F163" s="151"/>
      <c r="G163" s="151"/>
    </row>
    <row r="164" spans="1:7" hidden="1" x14ac:dyDescent="0.15">
      <c r="A164" s="145">
        <v>62</v>
      </c>
      <c r="B164" s="151" t="str">
        <f>IF(技術者一覧表!D67="","",技術者一覧表!D67)</f>
        <v/>
      </c>
      <c r="C164" s="151"/>
      <c r="D164" s="151"/>
      <c r="E164" s="151"/>
      <c r="F164" s="151"/>
      <c r="G164" s="151"/>
    </row>
    <row r="165" spans="1:7" hidden="1" x14ac:dyDescent="0.15">
      <c r="A165" s="145">
        <v>63</v>
      </c>
      <c r="B165" s="151" t="str">
        <f>IF(技術者一覧表!D68="","",技術者一覧表!D68)</f>
        <v/>
      </c>
      <c r="C165" s="151"/>
      <c r="D165" s="151"/>
      <c r="E165" s="151"/>
      <c r="F165" s="151"/>
      <c r="G165" s="151"/>
    </row>
    <row r="166" spans="1:7" hidden="1" x14ac:dyDescent="0.15">
      <c r="A166" s="145">
        <v>64</v>
      </c>
      <c r="B166" s="151" t="str">
        <f>IF(技術者一覧表!D69="","",技術者一覧表!D69)</f>
        <v/>
      </c>
      <c r="C166" s="151"/>
      <c r="D166" s="151"/>
      <c r="E166" s="151"/>
      <c r="F166" s="151"/>
      <c r="G166" s="151"/>
    </row>
    <row r="167" spans="1:7" hidden="1" x14ac:dyDescent="0.15">
      <c r="A167" s="145">
        <v>65</v>
      </c>
      <c r="B167" s="151" t="str">
        <f>IF(技術者一覧表!D70="","",技術者一覧表!D70)</f>
        <v/>
      </c>
      <c r="C167" s="151"/>
      <c r="D167" s="151"/>
      <c r="E167" s="151"/>
      <c r="F167" s="151"/>
      <c r="G167" s="151"/>
    </row>
    <row r="168" spans="1:7" hidden="1" x14ac:dyDescent="0.15">
      <c r="A168" s="145">
        <v>66</v>
      </c>
      <c r="B168" s="151" t="str">
        <f>IF(技術者一覧表!D71="","",技術者一覧表!D71)</f>
        <v/>
      </c>
      <c r="C168" s="151"/>
      <c r="D168" s="151"/>
      <c r="E168" s="151"/>
      <c r="F168" s="151"/>
      <c r="G168" s="151"/>
    </row>
    <row r="169" spans="1:7" hidden="1" x14ac:dyDescent="0.15">
      <c r="A169" s="145">
        <v>67</v>
      </c>
      <c r="B169" s="151" t="str">
        <f>IF(技術者一覧表!D72="","",技術者一覧表!D72)</f>
        <v/>
      </c>
      <c r="C169" s="151"/>
      <c r="D169" s="151"/>
      <c r="E169" s="151"/>
      <c r="F169" s="151"/>
      <c r="G169" s="151"/>
    </row>
    <row r="170" spans="1:7" hidden="1" x14ac:dyDescent="0.15">
      <c r="A170" s="145">
        <v>68</v>
      </c>
      <c r="B170" s="151" t="str">
        <f>IF(技術者一覧表!D73="","",技術者一覧表!D73)</f>
        <v/>
      </c>
      <c r="C170" s="151"/>
      <c r="D170" s="151"/>
      <c r="E170" s="151"/>
      <c r="F170" s="151"/>
      <c r="G170" s="151"/>
    </row>
    <row r="171" spans="1:7" hidden="1" x14ac:dyDescent="0.15">
      <c r="A171" s="145">
        <v>69</v>
      </c>
      <c r="B171" s="151" t="str">
        <f>IF(技術者一覧表!D74="","",技術者一覧表!D74)</f>
        <v/>
      </c>
      <c r="C171" s="151"/>
      <c r="D171" s="151"/>
      <c r="E171" s="151"/>
      <c r="F171" s="151"/>
      <c r="G171" s="151"/>
    </row>
    <row r="172" spans="1:7" hidden="1" x14ac:dyDescent="0.15">
      <c r="A172" s="145">
        <v>70</v>
      </c>
      <c r="B172" s="151" t="str">
        <f>IF(技術者一覧表!D75="","",技術者一覧表!D75)</f>
        <v/>
      </c>
      <c r="C172" s="151"/>
      <c r="D172" s="151"/>
      <c r="E172" s="151"/>
      <c r="F172" s="151"/>
      <c r="G172" s="151"/>
    </row>
    <row r="173" spans="1:7" hidden="1" x14ac:dyDescent="0.15">
      <c r="A173" s="145">
        <v>71</v>
      </c>
      <c r="B173" s="151" t="str">
        <f>IF(技術者一覧表!D76="","",技術者一覧表!D76)</f>
        <v/>
      </c>
      <c r="C173" s="151"/>
      <c r="D173" s="151"/>
      <c r="E173" s="151"/>
      <c r="F173" s="151"/>
      <c r="G173" s="151"/>
    </row>
    <row r="174" spans="1:7" hidden="1" x14ac:dyDescent="0.15">
      <c r="A174" s="145">
        <v>72</v>
      </c>
      <c r="B174" s="151" t="str">
        <f>IF(技術者一覧表!D77="","",技術者一覧表!D77)</f>
        <v/>
      </c>
      <c r="C174" s="151"/>
      <c r="D174" s="151"/>
      <c r="E174" s="151"/>
      <c r="F174" s="151"/>
      <c r="G174" s="151"/>
    </row>
    <row r="175" spans="1:7" hidden="1" x14ac:dyDescent="0.15">
      <c r="A175" s="145">
        <v>73</v>
      </c>
      <c r="B175" s="151" t="str">
        <f>IF(技術者一覧表!D78="","",技術者一覧表!D78)</f>
        <v/>
      </c>
      <c r="C175" s="151"/>
      <c r="D175" s="151"/>
      <c r="E175" s="151"/>
      <c r="F175" s="151"/>
      <c r="G175" s="151"/>
    </row>
    <row r="176" spans="1:7" hidden="1" x14ac:dyDescent="0.15">
      <c r="A176" s="145">
        <v>74</v>
      </c>
      <c r="B176" s="151" t="str">
        <f>IF(技術者一覧表!D79="","",技術者一覧表!D79)</f>
        <v/>
      </c>
      <c r="C176" s="151"/>
      <c r="D176" s="151"/>
      <c r="E176" s="151"/>
      <c r="F176" s="151"/>
      <c r="G176" s="151"/>
    </row>
    <row r="177" spans="1:7" hidden="1" x14ac:dyDescent="0.15">
      <c r="A177" s="145">
        <v>75</v>
      </c>
      <c r="B177" s="151" t="str">
        <f>IF(技術者一覧表!D80="","",技術者一覧表!D80)</f>
        <v/>
      </c>
      <c r="C177" s="151"/>
      <c r="D177" s="151"/>
      <c r="E177" s="151"/>
      <c r="F177" s="151"/>
      <c r="G177" s="151"/>
    </row>
    <row r="178" spans="1:7" hidden="1" x14ac:dyDescent="0.15">
      <c r="A178" s="145">
        <v>76</v>
      </c>
      <c r="B178" s="151" t="str">
        <f>IF(技術者一覧表!D81="","",技術者一覧表!D81)</f>
        <v/>
      </c>
      <c r="C178" s="151"/>
      <c r="D178" s="151"/>
      <c r="E178" s="151"/>
      <c r="F178" s="151"/>
      <c r="G178" s="151"/>
    </row>
    <row r="179" spans="1:7" hidden="1" x14ac:dyDescent="0.15">
      <c r="A179" s="145">
        <v>77</v>
      </c>
      <c r="B179" s="151" t="str">
        <f>IF(技術者一覧表!D82="","",技術者一覧表!D82)</f>
        <v/>
      </c>
      <c r="C179" s="151"/>
      <c r="D179" s="151"/>
      <c r="E179" s="151"/>
      <c r="F179" s="151"/>
      <c r="G179" s="151"/>
    </row>
    <row r="180" spans="1:7" hidden="1" x14ac:dyDescent="0.15">
      <c r="A180" s="145">
        <v>78</v>
      </c>
      <c r="B180" s="151" t="str">
        <f>IF(技術者一覧表!D83="","",技術者一覧表!D83)</f>
        <v/>
      </c>
      <c r="C180" s="151"/>
      <c r="D180" s="151"/>
      <c r="E180" s="151"/>
      <c r="F180" s="151"/>
      <c r="G180" s="151"/>
    </row>
    <row r="181" spans="1:7" hidden="1" x14ac:dyDescent="0.15">
      <c r="A181" s="145">
        <v>79</v>
      </c>
      <c r="B181" s="151" t="str">
        <f>IF(技術者一覧表!D84="","",技術者一覧表!D84)</f>
        <v/>
      </c>
      <c r="C181" s="151"/>
      <c r="D181" s="151"/>
      <c r="E181" s="151"/>
      <c r="F181" s="151"/>
      <c r="G181" s="151"/>
    </row>
    <row r="182" spans="1:7" hidden="1" x14ac:dyDescent="0.15">
      <c r="A182" s="145">
        <v>80</v>
      </c>
      <c r="B182" s="151" t="str">
        <f>IF(技術者一覧表!D85="","",技術者一覧表!D85)</f>
        <v/>
      </c>
      <c r="C182" s="151"/>
      <c r="D182" s="151"/>
      <c r="E182" s="151"/>
      <c r="F182" s="151"/>
      <c r="G182" s="151"/>
    </row>
    <row r="183" spans="1:7" hidden="1" x14ac:dyDescent="0.15">
      <c r="A183" s="145">
        <v>81</v>
      </c>
      <c r="B183" s="151" t="str">
        <f>IF(技術者一覧表!D86="","",技術者一覧表!D86)</f>
        <v/>
      </c>
      <c r="C183" s="151"/>
      <c r="D183" s="151"/>
      <c r="E183" s="151"/>
      <c r="F183" s="151"/>
      <c r="G183" s="151"/>
    </row>
    <row r="184" spans="1:7" hidden="1" x14ac:dyDescent="0.15">
      <c r="A184" s="145">
        <v>82</v>
      </c>
      <c r="B184" s="151" t="str">
        <f>IF(技術者一覧表!D87="","",技術者一覧表!D87)</f>
        <v/>
      </c>
      <c r="C184" s="151"/>
      <c r="D184" s="151"/>
      <c r="E184" s="151"/>
      <c r="F184" s="151"/>
      <c r="G184" s="151"/>
    </row>
    <row r="185" spans="1:7" hidden="1" x14ac:dyDescent="0.15">
      <c r="A185" s="145">
        <v>83</v>
      </c>
      <c r="B185" s="151" t="str">
        <f>IF(技術者一覧表!D88="","",技術者一覧表!D88)</f>
        <v/>
      </c>
      <c r="C185" s="151"/>
      <c r="D185" s="151"/>
      <c r="E185" s="151"/>
      <c r="F185" s="151"/>
      <c r="G185" s="151"/>
    </row>
    <row r="186" spans="1:7" hidden="1" x14ac:dyDescent="0.15">
      <c r="A186" s="145">
        <v>84</v>
      </c>
      <c r="B186" s="151" t="str">
        <f>IF(技術者一覧表!D89="","",技術者一覧表!D89)</f>
        <v/>
      </c>
      <c r="C186" s="151"/>
      <c r="D186" s="151"/>
      <c r="E186" s="151"/>
      <c r="F186" s="151"/>
      <c r="G186" s="151"/>
    </row>
    <row r="187" spans="1:7" hidden="1" x14ac:dyDescent="0.15">
      <c r="A187" s="145">
        <v>85</v>
      </c>
      <c r="B187" s="151" t="str">
        <f>IF(技術者一覧表!D90="","",技術者一覧表!D90)</f>
        <v/>
      </c>
      <c r="C187" s="151"/>
      <c r="D187" s="151"/>
      <c r="E187" s="151"/>
      <c r="F187" s="151"/>
      <c r="G187" s="151"/>
    </row>
    <row r="188" spans="1:7" hidden="1" x14ac:dyDescent="0.15">
      <c r="A188" s="145">
        <v>86</v>
      </c>
      <c r="B188" s="151" t="str">
        <f>IF(技術者一覧表!D91="","",技術者一覧表!D91)</f>
        <v/>
      </c>
      <c r="C188" s="151"/>
      <c r="D188" s="151"/>
      <c r="E188" s="151"/>
      <c r="F188" s="151"/>
      <c r="G188" s="151"/>
    </row>
    <row r="189" spans="1:7" hidden="1" x14ac:dyDescent="0.15">
      <c r="A189" s="145">
        <v>87</v>
      </c>
      <c r="B189" s="151" t="str">
        <f>IF(技術者一覧表!D92="","",技術者一覧表!D92)</f>
        <v/>
      </c>
      <c r="C189" s="151"/>
      <c r="D189" s="151"/>
      <c r="E189" s="151"/>
      <c r="F189" s="151"/>
      <c r="G189" s="151"/>
    </row>
    <row r="190" spans="1:7" hidden="1" x14ac:dyDescent="0.15">
      <c r="A190" s="145">
        <v>88</v>
      </c>
      <c r="B190" s="151" t="str">
        <f>IF(技術者一覧表!D93="","",技術者一覧表!D93)</f>
        <v/>
      </c>
      <c r="C190" s="151"/>
      <c r="D190" s="151"/>
      <c r="E190" s="151"/>
      <c r="F190" s="151"/>
      <c r="G190" s="151"/>
    </row>
    <row r="191" spans="1:7" hidden="1" x14ac:dyDescent="0.15">
      <c r="A191" s="145">
        <v>89</v>
      </c>
      <c r="B191" s="151" t="str">
        <f>IF(技術者一覧表!D94="","",技術者一覧表!D94)</f>
        <v/>
      </c>
      <c r="C191" s="151"/>
      <c r="D191" s="151"/>
      <c r="E191" s="151"/>
      <c r="F191" s="151"/>
      <c r="G191" s="151"/>
    </row>
    <row r="192" spans="1:7" hidden="1" x14ac:dyDescent="0.15">
      <c r="A192" s="145">
        <v>90</v>
      </c>
      <c r="B192" s="151" t="str">
        <f>IF(技術者一覧表!D95="","",技術者一覧表!D95)</f>
        <v/>
      </c>
      <c r="C192" s="151"/>
      <c r="D192" s="151"/>
      <c r="E192" s="151"/>
      <c r="F192" s="151"/>
      <c r="G192" s="151"/>
    </row>
    <row r="193" spans="1:7" hidden="1" x14ac:dyDescent="0.15">
      <c r="A193" s="145">
        <v>91</v>
      </c>
      <c r="B193" s="151" t="str">
        <f>IF(技術者一覧表!D96="","",技術者一覧表!D96)</f>
        <v/>
      </c>
      <c r="C193" s="151"/>
      <c r="D193" s="151"/>
      <c r="E193" s="151"/>
      <c r="F193" s="151"/>
      <c r="G193" s="151"/>
    </row>
    <row r="194" spans="1:7" hidden="1" x14ac:dyDescent="0.15">
      <c r="A194" s="145">
        <v>92</v>
      </c>
      <c r="B194" s="151" t="str">
        <f>IF(技術者一覧表!D97="","",技術者一覧表!D97)</f>
        <v/>
      </c>
      <c r="C194" s="151"/>
      <c r="D194" s="151"/>
      <c r="E194" s="151"/>
      <c r="F194" s="151"/>
      <c r="G194" s="151"/>
    </row>
    <row r="195" spans="1:7" hidden="1" x14ac:dyDescent="0.15">
      <c r="A195" s="145">
        <v>93</v>
      </c>
      <c r="B195" s="151" t="str">
        <f>IF(技術者一覧表!D98="","",技術者一覧表!D98)</f>
        <v/>
      </c>
      <c r="C195" s="151"/>
      <c r="D195" s="151"/>
      <c r="E195" s="151"/>
      <c r="F195" s="151"/>
      <c r="G195" s="151"/>
    </row>
    <row r="196" spans="1:7" hidden="1" x14ac:dyDescent="0.15">
      <c r="A196" s="145">
        <v>94</v>
      </c>
      <c r="B196" s="151" t="str">
        <f>IF(技術者一覧表!D99="","",技術者一覧表!D99)</f>
        <v/>
      </c>
      <c r="C196" s="151"/>
      <c r="D196" s="151"/>
      <c r="E196" s="151"/>
      <c r="F196" s="151"/>
      <c r="G196" s="151"/>
    </row>
    <row r="197" spans="1:7" hidden="1" x14ac:dyDescent="0.15">
      <c r="A197" s="145">
        <v>95</v>
      </c>
      <c r="B197" s="151" t="str">
        <f>IF(技術者一覧表!D100="","",技術者一覧表!D100)</f>
        <v/>
      </c>
      <c r="C197" s="151"/>
      <c r="D197" s="151"/>
      <c r="E197" s="151"/>
      <c r="F197" s="151"/>
      <c r="G197" s="151"/>
    </row>
    <row r="198" spans="1:7" hidden="1" x14ac:dyDescent="0.15">
      <c r="A198" s="145">
        <v>96</v>
      </c>
      <c r="B198" s="151" t="str">
        <f>IF(技術者一覧表!D101="","",技術者一覧表!D101)</f>
        <v/>
      </c>
      <c r="C198" s="151"/>
      <c r="D198" s="151"/>
      <c r="E198" s="151"/>
      <c r="F198" s="151"/>
      <c r="G198" s="151"/>
    </row>
    <row r="199" spans="1:7" hidden="1" x14ac:dyDescent="0.15">
      <c r="A199" s="145">
        <v>97</v>
      </c>
      <c r="B199" s="151" t="str">
        <f>IF(技術者一覧表!D102="","",技術者一覧表!D102)</f>
        <v/>
      </c>
      <c r="C199" s="151"/>
      <c r="D199" s="151"/>
      <c r="E199" s="151"/>
      <c r="F199" s="151"/>
      <c r="G199" s="151"/>
    </row>
    <row r="200" spans="1:7" hidden="1" x14ac:dyDescent="0.15">
      <c r="A200" s="145">
        <v>98</v>
      </c>
      <c r="B200" s="151" t="str">
        <f>IF(技術者一覧表!D103="","",技術者一覧表!D103)</f>
        <v/>
      </c>
      <c r="C200" s="151"/>
      <c r="D200" s="151"/>
      <c r="E200" s="151"/>
      <c r="F200" s="151"/>
      <c r="G200" s="151"/>
    </row>
    <row r="201" spans="1:7" hidden="1" x14ac:dyDescent="0.15">
      <c r="A201" s="145">
        <v>99</v>
      </c>
      <c r="B201" s="151" t="str">
        <f>IF(技術者一覧表!D104="","",技術者一覧表!D104)</f>
        <v/>
      </c>
      <c r="C201" s="151"/>
      <c r="D201" s="151"/>
      <c r="E201" s="151"/>
      <c r="F201" s="151"/>
      <c r="G201" s="151"/>
    </row>
    <row r="202" spans="1:7" hidden="1" x14ac:dyDescent="0.15">
      <c r="A202" s="145">
        <v>100</v>
      </c>
      <c r="B202" s="151"/>
      <c r="C202" s="151"/>
      <c r="D202" s="151"/>
      <c r="E202" s="151"/>
      <c r="F202" s="151"/>
      <c r="G202" s="151"/>
    </row>
  </sheetData>
  <mergeCells count="6">
    <mergeCell ref="F8:G8"/>
    <mergeCell ref="F2:G2"/>
    <mergeCell ref="A3:G3"/>
    <mergeCell ref="A5:B5"/>
    <mergeCell ref="F6:G6"/>
    <mergeCell ref="F7:G7"/>
  </mergeCells>
  <phoneticPr fontId="3"/>
  <dataValidations count="6">
    <dataValidation type="list" allowBlank="1" showInputMessage="1" showErrorMessage="1" sqref="B11:B70" xr:uid="{00000000-0002-0000-0800-000000000000}">
      <formula1>$B$103:$B$201</formula1>
    </dataValidation>
    <dataValidation type="list" allowBlank="1" showInputMessage="1" showErrorMessage="1" sqref="G11:G70" xr:uid="{00000000-0002-0000-0800-000001000000}">
      <formula1>$G$103:$G$107</formula1>
    </dataValidation>
    <dataValidation type="list" allowBlank="1" showInputMessage="1" showErrorMessage="1" sqref="F11:F70" xr:uid="{00000000-0002-0000-0800-000002000000}">
      <formula1>$F$103:$F$109</formula1>
    </dataValidation>
    <dataValidation type="list" allowBlank="1" showInputMessage="1" showErrorMessage="1" sqref="E11:E70" xr:uid="{00000000-0002-0000-0800-000003000000}">
      <formula1>$E$103:$E$106</formula1>
    </dataValidation>
    <dataValidation type="list" allowBlank="1" showInputMessage="1" showErrorMessage="1" sqref="D11:D70" xr:uid="{00000000-0002-0000-0800-000004000000}">
      <formula1>$D$103:$D$104</formula1>
    </dataValidation>
    <dataValidation type="list" allowBlank="1" showInputMessage="1" showErrorMessage="1" sqref="C11:C70" xr:uid="{00000000-0002-0000-0800-000005000000}">
      <formula1>$C$103:$C$107</formula1>
    </dataValidation>
  </dataValidations>
  <printOptions horizontalCentered="1" verticalCentered="1"/>
  <pageMargins left="0.59055118110236227" right="0.19685039370078741" top="0.39370078740157483" bottom="0.39370078740157483" header="0.51181102362204722" footer="0.19685039370078741"/>
  <pageSetup paperSize="9" scale="95" orientation="portrait" r:id="rId1"/>
  <headerFooter alignWithMargins="0">
    <oddFooter>&amp;P ページ</oddFooter>
  </headerFooter>
  <rowBreaks count="1" manualBreakCount="1">
    <brk id="4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■入力シート</vt:lpstr>
      <vt:lpstr>参照用シート</vt:lpstr>
      <vt:lpstr>リスト</vt:lpstr>
      <vt:lpstr>工事様式①申請書（印刷用）</vt:lpstr>
      <vt:lpstr>技術者一覧表</vt:lpstr>
      <vt:lpstr>使用人一覧表</vt:lpstr>
      <vt:lpstr>工事様式④-1主観点算定確認届</vt:lpstr>
      <vt:lpstr>工事様式④-2清掃美化活動への参加状況報告書</vt:lpstr>
      <vt:lpstr>工事様式④-3一級相当技術者一覧表（主観点算定用）</vt:lpstr>
      <vt:lpstr>様式①八代市電子入札システム利用届</vt:lpstr>
      <vt:lpstr>共通様式①委任状</vt:lpstr>
      <vt:lpstr>共通様式②使用印鑑届</vt:lpstr>
      <vt:lpstr>共通様式③市町村税等滞納有無調査承諾書</vt:lpstr>
      <vt:lpstr>共通様式④資本関係・人的関係に関する調書</vt:lpstr>
      <vt:lpstr>共通様式⑤誓約書</vt:lpstr>
      <vt:lpstr>■入力シート!Print_Area</vt:lpstr>
      <vt:lpstr>技術者一覧表!Print_Area</vt:lpstr>
      <vt:lpstr>共通様式①委任状!Print_Area</vt:lpstr>
      <vt:lpstr>共通様式②使用印鑑届!Print_Area</vt:lpstr>
      <vt:lpstr>共通様式③市町村税等滞納有無調査承諾書!Print_Area</vt:lpstr>
      <vt:lpstr>共通様式④資本関係・人的関係に関する調書!Print_Area</vt:lpstr>
      <vt:lpstr>共通様式⑤誓約書!Print_Area</vt:lpstr>
      <vt:lpstr>'工事様式①申請書（印刷用）'!Print_Area</vt:lpstr>
      <vt:lpstr>'工事様式④-1主観点算定確認届'!Print_Area</vt:lpstr>
      <vt:lpstr>'工事様式④-2清掃美化活動への参加状況報告書'!Print_Area</vt:lpstr>
      <vt:lpstr>'工事様式④-3一級相当技術者一覧表（主観点算定用）'!Print_Area</vt:lpstr>
      <vt:lpstr>参照用シート!Print_Area</vt:lpstr>
      <vt:lpstr>使用人一覧表!Print_Area</vt:lpstr>
      <vt:lpstr>技術者一覧表!Print_Titles</vt:lpstr>
      <vt:lpstr>'工事様式④-3一級相当技術者一覧表（主観点算定用）'!Print_Titles</vt:lpstr>
      <vt:lpstr>使用人一覧表!Print_Titles</vt:lpstr>
      <vt:lpstr>とび内訳</vt:lpstr>
      <vt:lpstr>許可区分</vt:lpstr>
      <vt:lpstr>業種</vt:lpstr>
      <vt:lpstr>月</vt:lpstr>
      <vt:lpstr>元号</vt:lpstr>
      <vt:lpstr>校区</vt:lpstr>
      <vt:lpstr>市内市外</vt:lpstr>
      <vt:lpstr>申請年</vt:lpstr>
      <vt:lpstr>都道府県</vt:lpstr>
      <vt:lpstr>日</vt:lpstr>
      <vt:lpstr>年</vt:lpstr>
      <vt:lpstr>本社支店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和平</dc:creator>
  <cp:lastModifiedBy>総務 14</cp:lastModifiedBy>
  <cp:lastPrinted>2026-01-07T01:06:43Z</cp:lastPrinted>
  <dcterms:created xsi:type="dcterms:W3CDTF">2002-10-30T07:26:18Z</dcterms:created>
  <dcterms:modified xsi:type="dcterms:W3CDTF">2026-01-07T01:07:17Z</dcterms:modified>
</cp:coreProperties>
</file>