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1.xml" ContentType="application/vnd.openxmlformats-officedocument.spreadsheetml.comments+xml"/>
  <Override PartName="/xl/drawings/drawing11.xml" ContentType="application/vnd.openxmlformats-officedocument.drawing+xml"/>
  <Override PartName="/xl/comments2.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defaultThemeVersion="124226"/>
  <mc:AlternateContent xmlns:mc="http://schemas.openxmlformats.org/markup-compatibility/2006">
    <mc:Choice Requires="x15">
      <x15ac:absPath xmlns:x15ac="http://schemas.microsoft.com/office/spreadsheetml/2010/11/ac" url="\\data\share\総務課\久保田宏之\入札関係\競争入札参加資格者関係\令和7・8年度\R7・8　入札参加資格申請（八代広域）作成中\R7・8「工事」申請\"/>
    </mc:Choice>
  </mc:AlternateContent>
  <xr:revisionPtr revIDLastSave="0" documentId="13_ncr:1_{7AEA4474-E208-45F1-A011-A50FDA998E9E}" xr6:coauthVersionLast="47" xr6:coauthVersionMax="47" xr10:uidLastSave="{00000000-0000-0000-0000-000000000000}"/>
  <bookViews>
    <workbookView xWindow="-120" yWindow="-120" windowWidth="20730" windowHeight="11040" tabRatio="805" xr2:uid="{00000000-000D-0000-FFFF-FFFF00000000}"/>
  </bookViews>
  <sheets>
    <sheet name="■入力シート" sheetId="37" r:id="rId1"/>
    <sheet name="参照用シート" sheetId="2" state="hidden" r:id="rId2"/>
    <sheet name="リスト" sheetId="38" state="hidden" r:id="rId3"/>
    <sheet name="工事様式①申請書（印刷用）" sheetId="11" r:id="rId4"/>
    <sheet name="技術者一覧表" sheetId="32" r:id="rId5"/>
    <sheet name="使用人一覧表" sheetId="4" r:id="rId6"/>
    <sheet name="工事様式④-1主観点算定確認届" sheetId="33" state="hidden" r:id="rId7"/>
    <sheet name="工事様式④-2清掃美化活動への参加状況報告書" sheetId="34" state="hidden" r:id="rId8"/>
    <sheet name="工事様式④-3一級相当技術者一覧表（主観点算定用）" sheetId="36" state="hidden" r:id="rId9"/>
    <sheet name="様式①八代市電子入札システム利用届" sheetId="35" state="hidden" r:id="rId10"/>
    <sheet name="共通様式①委任状" sheetId="25" r:id="rId11"/>
    <sheet name="共通様式②使用印鑑届" sheetId="27" r:id="rId12"/>
    <sheet name="共通様式③市町村税等滞納有無調査承諾書" sheetId="28" r:id="rId13"/>
    <sheet name="共通様式④資本関係・人的関係に関する調書" sheetId="39" r:id="rId14"/>
    <sheet name="共通様式⑤誓約書" sheetId="40" r:id="rId15"/>
  </sheets>
  <definedNames>
    <definedName name="_xlnm._FilterDatabase" localSheetId="2" hidden="1">リスト!$A$1:$I$65</definedName>
    <definedName name="_xlnm._FilterDatabase" localSheetId="8" hidden="1">'工事様式④-3一級相当技術者一覧表（主観点算定用）'!$B$11:$B$50</definedName>
    <definedName name="_xlnm._FilterDatabase" localSheetId="1" hidden="1">参照用シート!$A$2:$M$4</definedName>
    <definedName name="_xlnm.Print_Area" localSheetId="0">■入力シート!$A$1:$AI$168</definedName>
    <definedName name="_xlnm.Print_Area" localSheetId="4">技術者一覧表!$A$1:$EE$104</definedName>
    <definedName name="_xlnm.Print_Area" localSheetId="10">共通様式①委任状!$A$1:$E$25</definedName>
    <definedName name="_xlnm.Print_Area" localSheetId="11">共通様式②使用印鑑届!$A$1:$E$21</definedName>
    <definedName name="_xlnm.Print_Area" localSheetId="12">共通様式③市町村税等滞納有無調査承諾書!$A$1:$E$21</definedName>
    <definedName name="_xlnm.Print_Area" localSheetId="13">共通様式④資本関係・人的関係に関する調書!$A$1:$G$48</definedName>
    <definedName name="_xlnm.Print_Area" localSheetId="14">共通様式⑤誓約書!$A$1:$E$14</definedName>
    <definedName name="_xlnm.Print_Area" localSheetId="3">'工事様式①申請書（印刷用）'!$A$2:$AE$36</definedName>
    <definedName name="_xlnm.Print_Area" localSheetId="6">'工事様式④-1主観点算定確認届'!$A$2:$F$25</definedName>
    <definedName name="_xlnm.Print_Area" localSheetId="7">'工事様式④-2清掃美化活動への参加状況報告書'!$A$1:$I$46</definedName>
    <definedName name="_xlnm.Print_Area" localSheetId="8">'工事様式④-3一級相当技術者一覧表（主観点算定用）'!$A$2:$G$70</definedName>
    <definedName name="_xlnm.Print_Area" localSheetId="1">参照用シート!$A$2:$N$4</definedName>
    <definedName name="_xlnm.Print_Area" localSheetId="5">使用人一覧表!$A$1:$E$102</definedName>
    <definedName name="_xlnm.Print_Titles" localSheetId="4">技術者一覧表!$A:$D,技術者一覧表!$2:$4</definedName>
    <definedName name="_xlnm.Print_Titles" localSheetId="8">'工事様式④-3一級相当技術者一覧表（主観点算定用）'!$3:$10</definedName>
    <definedName name="_xlnm.Print_Titles" localSheetId="5">使用人一覧表!$2:$2</definedName>
    <definedName name="とび内訳">リスト!$L$2:$L$5</definedName>
    <definedName name="許可区分">リスト!$I$2:$I$49</definedName>
    <definedName name="業種">リスト!$K$2:$K$30</definedName>
    <definedName name="月">リスト!$E$2:$E$13</definedName>
    <definedName name="元号">リスト!$C$2:$C$5</definedName>
    <definedName name="校区">リスト!$H$2:$H$22</definedName>
    <definedName name="市内市外">リスト!$A$2:$A$3</definedName>
    <definedName name="申請年">リスト!$D$26:$D$27</definedName>
    <definedName name="都道府県">リスト!$G$3:$G$49</definedName>
    <definedName name="日">リスト!$F$2:$F$32</definedName>
    <definedName name="年">リスト!$D$2:$D$65</definedName>
    <definedName name="本社支店">リスト!$B$2:$B$3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155" i="37" l="1"/>
  <c r="AO155" i="37"/>
  <c r="AN155" i="37"/>
  <c r="AK155" i="37"/>
  <c r="AK154" i="37"/>
  <c r="AM154" i="37" s="1"/>
  <c r="AF4" i="2" l="1"/>
  <c r="AF32" i="37" l="1"/>
  <c r="D18" i="28" l="1"/>
  <c r="D17" i="28" l="1"/>
  <c r="AJ51" i="37"/>
  <c r="AF81" i="37"/>
  <c r="D13" i="40" l="1"/>
  <c r="E9" i="39"/>
  <c r="AF128" i="37"/>
  <c r="AL128" i="37" s="1"/>
  <c r="AF132" i="37"/>
  <c r="AL132" i="37" s="1"/>
  <c r="AG48" i="37"/>
  <c r="AL48" i="37" s="1"/>
  <c r="E48" i="37" l="1"/>
  <c r="AF51" i="37" s="1"/>
  <c r="AL51" i="37" s="1"/>
  <c r="AQ4" i="2"/>
  <c r="AP4" i="2"/>
  <c r="AN4" i="2"/>
  <c r="AM4" i="2"/>
  <c r="AL4" i="2"/>
  <c r="AK4" i="2"/>
  <c r="AJ4" i="2"/>
  <c r="AI4" i="2"/>
  <c r="AO4" i="2"/>
  <c r="F22" i="11"/>
  <c r="B17" i="28" l="1"/>
  <c r="R4" i="2"/>
  <c r="D16" i="28"/>
  <c r="B16" i="28"/>
  <c r="P4" i="2"/>
  <c r="D15" i="28"/>
  <c r="B15" i="28"/>
  <c r="B18" i="28"/>
  <c r="X48" i="37"/>
  <c r="Q4" i="2"/>
  <c r="AF50" i="37"/>
  <c r="AL50" i="37" s="1"/>
  <c r="AF49" i="37"/>
  <c r="AL49" i="37" s="1"/>
  <c r="AM51" i="37" l="1"/>
  <c r="AF124" i="37" l="1"/>
  <c r="AL124" i="37" s="1"/>
  <c r="AG19" i="37"/>
  <c r="AO154" i="37"/>
  <c r="AO168" i="37"/>
  <c r="AN168" i="37"/>
  <c r="AO167" i="37"/>
  <c r="AN167" i="37"/>
  <c r="AO166" i="37"/>
  <c r="AN166" i="37"/>
  <c r="AO165" i="37"/>
  <c r="AN165" i="37"/>
  <c r="AO164" i="37"/>
  <c r="AN164" i="37"/>
  <c r="AO163" i="37"/>
  <c r="AN163" i="37"/>
  <c r="AO162" i="37"/>
  <c r="AN162" i="37"/>
  <c r="AO161" i="37"/>
  <c r="AN161" i="37"/>
  <c r="AO160" i="37"/>
  <c r="AN160" i="37"/>
  <c r="AO159" i="37"/>
  <c r="AN159" i="37"/>
  <c r="AO158" i="37"/>
  <c r="AN158" i="37"/>
  <c r="AO157" i="37"/>
  <c r="AN157" i="37"/>
  <c r="AO156" i="37"/>
  <c r="AN156" i="37"/>
  <c r="O156" i="37"/>
  <c r="AL156" i="37" s="1"/>
  <c r="O157" i="37"/>
  <c r="AL157" i="37" s="1"/>
  <c r="O158" i="37"/>
  <c r="AL158" i="37" s="1"/>
  <c r="O159" i="37"/>
  <c r="AL159" i="37" s="1"/>
  <c r="O160" i="37"/>
  <c r="AL160" i="37" s="1"/>
  <c r="O161" i="37"/>
  <c r="AL161" i="37" s="1"/>
  <c r="O162" i="37"/>
  <c r="AL162" i="37" s="1"/>
  <c r="O163" i="37"/>
  <c r="AL163" i="37" s="1"/>
  <c r="O164" i="37"/>
  <c r="AL164" i="37" s="1"/>
  <c r="O165" i="37"/>
  <c r="AL165" i="37" s="1"/>
  <c r="O166" i="37"/>
  <c r="AL166" i="37" s="1"/>
  <c r="O167" i="37"/>
  <c r="AL167" i="37" s="1"/>
  <c r="O168" i="37"/>
  <c r="AL168" i="37" s="1"/>
  <c r="O155" i="37"/>
  <c r="AL155" i="37" s="1"/>
  <c r="AK161" i="37"/>
  <c r="AM161" i="37" s="1"/>
  <c r="AK156" i="37"/>
  <c r="AM156" i="37" s="1"/>
  <c r="AK157" i="37"/>
  <c r="AM157" i="37" s="1"/>
  <c r="AK158" i="37"/>
  <c r="AM158" i="37" s="1"/>
  <c r="AK159" i="37"/>
  <c r="AM159" i="37" s="1"/>
  <c r="AK160" i="37"/>
  <c r="AM160" i="37" s="1"/>
  <c r="AK162" i="37"/>
  <c r="AM162" i="37" s="1"/>
  <c r="AK163" i="37"/>
  <c r="AM163" i="37" s="1"/>
  <c r="AK164" i="37"/>
  <c r="AM164" i="37" s="1"/>
  <c r="AK165" i="37"/>
  <c r="AM165" i="37" s="1"/>
  <c r="AK166" i="37"/>
  <c r="AM166" i="37" s="1"/>
  <c r="AK167" i="37"/>
  <c r="AM167" i="37" s="1"/>
  <c r="AK168" i="37"/>
  <c r="AM168" i="37" s="1"/>
  <c r="AF137" i="37"/>
  <c r="AF120" i="37"/>
  <c r="AL120" i="37" s="1"/>
  <c r="AF115" i="37"/>
  <c r="AL115" i="37" s="1"/>
  <c r="AF110" i="37"/>
  <c r="AL110" i="37" s="1"/>
  <c r="AF109" i="37"/>
  <c r="AL109" i="37" s="1"/>
  <c r="AF105" i="37"/>
  <c r="AL105" i="37" s="1"/>
  <c r="AF101" i="37"/>
  <c r="AL101" i="37" s="1"/>
  <c r="AF93" i="37"/>
  <c r="AL93" i="37" s="1"/>
  <c r="AF97" i="37"/>
  <c r="AL97" i="37" s="1"/>
  <c r="AF89" i="37"/>
  <c r="AL89" i="37" s="1"/>
  <c r="AF85" i="37"/>
  <c r="AL85" i="37" s="1"/>
  <c r="AL81" i="37"/>
  <c r="AF76" i="37"/>
  <c r="AL76" i="37" s="1"/>
  <c r="AF67" i="37"/>
  <c r="AL67" i="37" s="1"/>
  <c r="AF66" i="37"/>
  <c r="AL66" i="37" s="1"/>
  <c r="AF62" i="37"/>
  <c r="AL62" i="37" s="1"/>
  <c r="AF58" i="37"/>
  <c r="AL58" i="37" s="1"/>
  <c r="AF54" i="37"/>
  <c r="AL54" i="37" s="1"/>
  <c r="AF45" i="37"/>
  <c r="AL45" i="37" s="1"/>
  <c r="AF42" i="37"/>
  <c r="AL42" i="37" s="1"/>
  <c r="AF38" i="37"/>
  <c r="AL38" i="37" s="1"/>
  <c r="AL32" i="37"/>
  <c r="AF29" i="37"/>
  <c r="AL29" i="37" s="1"/>
  <c r="AF26" i="37"/>
  <c r="AL26" i="37" s="1"/>
  <c r="AF20" i="37"/>
  <c r="AL20" i="37" s="1"/>
  <c r="AF17" i="37"/>
  <c r="AL17" i="37" s="1"/>
  <c r="A9" i="40" l="1"/>
  <c r="F4" i="39"/>
  <c r="E4" i="28"/>
  <c r="E4" i="27"/>
  <c r="E4" i="25"/>
  <c r="C8" i="11"/>
  <c r="AF19" i="37"/>
  <c r="AL136" i="37" l="1"/>
  <c r="AL123" i="37"/>
  <c r="AL131" i="37"/>
  <c r="AL127" i="37"/>
  <c r="AL118" i="37"/>
  <c r="AL114" i="37"/>
  <c r="I4" i="2"/>
  <c r="Z4" i="2" l="1"/>
  <c r="G2" i="35" l="1"/>
  <c r="G3" i="34"/>
  <c r="F5" i="33"/>
  <c r="AD4" i="2" l="1"/>
  <c r="GH4" i="2" l="1"/>
  <c r="GI4" i="2"/>
  <c r="W6" i="11" s="1"/>
  <c r="Y4" i="2"/>
  <c r="X4" i="2"/>
  <c r="W4" i="2"/>
  <c r="D12" i="40"/>
  <c r="D11" i="40"/>
  <c r="BE4" i="2"/>
  <c r="BT4" i="2"/>
  <c r="BS4" i="2"/>
  <c r="BR4" i="2"/>
  <c r="BQ4" i="2"/>
  <c r="BP4" i="2"/>
  <c r="BO4" i="2"/>
  <c r="BN4" i="2"/>
  <c r="BM4" i="2"/>
  <c r="BL4" i="2"/>
  <c r="BK4" i="2"/>
  <c r="BJ4" i="2"/>
  <c r="BI4" i="2"/>
  <c r="BH4" i="2"/>
  <c r="BG4" i="2"/>
  <c r="BF4" i="2"/>
  <c r="BD4" i="2"/>
  <c r="BC4" i="2"/>
  <c r="BB4" i="2"/>
  <c r="BA4" i="2"/>
  <c r="AZ4" i="2"/>
  <c r="AY4" i="2"/>
  <c r="AX4" i="2"/>
  <c r="AW4" i="2"/>
  <c r="AV4" i="2"/>
  <c r="AU4" i="2"/>
  <c r="AT4" i="2"/>
  <c r="AS4" i="2"/>
  <c r="AR4" i="2"/>
  <c r="E7" i="39"/>
  <c r="E8" i="39"/>
  <c r="D9" i="25"/>
  <c r="E10" i="25"/>
  <c r="D10" i="25"/>
  <c r="GF4" i="2"/>
  <c r="AE32" i="11" s="1"/>
  <c r="GE4" i="2"/>
  <c r="AE31" i="11" s="1"/>
  <c r="GD4" i="2"/>
  <c r="AE30" i="11" s="1"/>
  <c r="GC4" i="2"/>
  <c r="AE29" i="11" s="1"/>
  <c r="AH4" i="2"/>
  <c r="F24" i="11" s="1"/>
  <c r="AG4" i="2"/>
  <c r="F23" i="11" s="1"/>
  <c r="AE4" i="2"/>
  <c r="AC4" i="2"/>
  <c r="F18" i="11" s="1"/>
  <c r="B6" i="32"/>
  <c r="AB4" i="2"/>
  <c r="F6" i="36" s="1"/>
  <c r="AA4" i="2"/>
  <c r="F14" i="11"/>
  <c r="GG4" i="2"/>
  <c r="X36" i="11" s="1"/>
  <c r="GB4" i="2"/>
  <c r="AD32" i="11" s="1"/>
  <c r="GA4" i="2"/>
  <c r="AD31" i="11" s="1"/>
  <c r="FZ4" i="2"/>
  <c r="AD30" i="11" s="1"/>
  <c r="FY4" i="2"/>
  <c r="AD29" i="11" s="1"/>
  <c r="FX4" i="2"/>
  <c r="AC32" i="11" s="1"/>
  <c r="FW4" i="2"/>
  <c r="AC31" i="11" s="1"/>
  <c r="FV4" i="2"/>
  <c r="AC30" i="11" s="1"/>
  <c r="FU4" i="2"/>
  <c r="AC29" i="11" s="1"/>
  <c r="FT4" i="2"/>
  <c r="AB32" i="11" s="1"/>
  <c r="FS4" i="2"/>
  <c r="AB31" i="11" s="1"/>
  <c r="FR4" i="2"/>
  <c r="AB30" i="11" s="1"/>
  <c r="FQ4" i="2"/>
  <c r="AB29" i="11" s="1"/>
  <c r="FP4" i="2"/>
  <c r="AA32" i="11" s="1"/>
  <c r="FO4" i="2"/>
  <c r="AA31" i="11" s="1"/>
  <c r="FN4" i="2"/>
  <c r="AA30" i="11" s="1"/>
  <c r="FM4" i="2"/>
  <c r="AA29" i="11" s="1"/>
  <c r="FL4" i="2"/>
  <c r="Z32" i="11" s="1"/>
  <c r="FK4" i="2"/>
  <c r="Z31" i="11" s="1"/>
  <c r="FJ4" i="2"/>
  <c r="Z30" i="11" s="1"/>
  <c r="FI4" i="2"/>
  <c r="Z29" i="11" s="1"/>
  <c r="FH4" i="2"/>
  <c r="Y32" i="11" s="1"/>
  <c r="FG4" i="2"/>
  <c r="Y31" i="11" s="1"/>
  <c r="FF4" i="2"/>
  <c r="Y30" i="11" s="1"/>
  <c r="FE4" i="2"/>
  <c r="Y29" i="11" s="1"/>
  <c r="FD4" i="2"/>
  <c r="X32" i="11" s="1"/>
  <c r="FC4" i="2"/>
  <c r="X31" i="11" s="1"/>
  <c r="FB4" i="2"/>
  <c r="X30" i="11" s="1"/>
  <c r="FA4" i="2"/>
  <c r="X29" i="11" s="1"/>
  <c r="EZ4" i="2"/>
  <c r="W32" i="11" s="1"/>
  <c r="EY4" i="2"/>
  <c r="W31" i="11" s="1"/>
  <c r="EX4" i="2"/>
  <c r="W30" i="11" s="1"/>
  <c r="EW4" i="2"/>
  <c r="W29" i="11" s="1"/>
  <c r="EV4" i="2"/>
  <c r="V32" i="11" s="1"/>
  <c r="EU4" i="2"/>
  <c r="V31" i="11" s="1"/>
  <c r="ET4" i="2"/>
  <c r="V30" i="11" s="1"/>
  <c r="ES4" i="2"/>
  <c r="V29" i="11" s="1"/>
  <c r="ER4" i="2"/>
  <c r="U32" i="11" s="1"/>
  <c r="EQ4" i="2"/>
  <c r="U31" i="11" s="1"/>
  <c r="EP4" i="2"/>
  <c r="U30" i="11" s="1"/>
  <c r="EO4" i="2"/>
  <c r="U29" i="11" s="1"/>
  <c r="EN4" i="2"/>
  <c r="T32" i="11" s="1"/>
  <c r="EM4" i="2"/>
  <c r="T31" i="11" s="1"/>
  <c r="EL4" i="2"/>
  <c r="T30" i="11" s="1"/>
  <c r="EK4" i="2"/>
  <c r="T29" i="11" s="1"/>
  <c r="EJ4" i="2"/>
  <c r="S32" i="11" s="1"/>
  <c r="EI4" i="2"/>
  <c r="S31" i="11" s="1"/>
  <c r="EH4" i="2"/>
  <c r="S30" i="11" s="1"/>
  <c r="EG4" i="2"/>
  <c r="S29" i="11" s="1"/>
  <c r="EF4" i="2"/>
  <c r="R32" i="11" s="1"/>
  <c r="EE4" i="2"/>
  <c r="R31" i="11" s="1"/>
  <c r="ED4" i="2"/>
  <c r="R30" i="11" s="1"/>
  <c r="EC4" i="2"/>
  <c r="R29" i="11" s="1"/>
  <c r="EB4" i="2"/>
  <c r="Q32" i="11" s="1"/>
  <c r="DZ4" i="2"/>
  <c r="CD6" i="33" s="1"/>
  <c r="EA4" i="2"/>
  <c r="Q31" i="11" s="1"/>
  <c r="DY4" i="2"/>
  <c r="Q29" i="11" s="1"/>
  <c r="DU4" i="2"/>
  <c r="P29" i="11" s="1"/>
  <c r="DX4" i="2"/>
  <c r="P32" i="11" s="1"/>
  <c r="DW4" i="2"/>
  <c r="P31" i="11" s="1"/>
  <c r="DV4" i="2"/>
  <c r="P30" i="11" s="1"/>
  <c r="DT4" i="2"/>
  <c r="O32" i="11" s="1"/>
  <c r="DS4" i="2"/>
  <c r="O31" i="11" s="1"/>
  <c r="DR4" i="2"/>
  <c r="O30" i="11" s="1"/>
  <c r="DQ4" i="2"/>
  <c r="O29" i="11" s="1"/>
  <c r="DP4" i="2"/>
  <c r="N32" i="11" s="1"/>
  <c r="DO4" i="2"/>
  <c r="N31" i="11" s="1"/>
  <c r="DN4" i="2"/>
  <c r="N30" i="11" s="1"/>
  <c r="DM4" i="2"/>
  <c r="N29" i="11" s="1"/>
  <c r="DL4" i="2"/>
  <c r="M32" i="11" s="1"/>
  <c r="DK4" i="2"/>
  <c r="M31" i="11" s="1"/>
  <c r="DJ4" i="2"/>
  <c r="M30" i="11" s="1"/>
  <c r="DI4" i="2"/>
  <c r="M29" i="11" s="1"/>
  <c r="DH4" i="2"/>
  <c r="L32" i="11" s="1"/>
  <c r="DG4" i="2"/>
  <c r="L31" i="11" s="1"/>
  <c r="DF4" i="2"/>
  <c r="L30" i="11" s="1"/>
  <c r="DE4" i="2"/>
  <c r="L29" i="11" s="1"/>
  <c r="DD4" i="2"/>
  <c r="K32" i="11" s="1"/>
  <c r="DC4" i="2"/>
  <c r="K31" i="11" s="1"/>
  <c r="DB4" i="2"/>
  <c r="K30" i="11" s="1"/>
  <c r="DA4" i="2"/>
  <c r="K29" i="11" s="1"/>
  <c r="CZ4" i="2"/>
  <c r="J32" i="11" s="1"/>
  <c r="CY4" i="2"/>
  <c r="J31" i="11" s="1"/>
  <c r="CX4" i="2"/>
  <c r="J30" i="11" s="1"/>
  <c r="CW4" i="2"/>
  <c r="J29" i="11" s="1"/>
  <c r="CV4" i="2"/>
  <c r="I32" i="11" s="1"/>
  <c r="CU4" i="2"/>
  <c r="I31" i="11" s="1"/>
  <c r="CT4" i="2"/>
  <c r="I30" i="11" s="1"/>
  <c r="CS4" i="2"/>
  <c r="I29" i="11" s="1"/>
  <c r="CR4" i="2"/>
  <c r="H32" i="11" s="1"/>
  <c r="CQ4" i="2"/>
  <c r="H31" i="11" s="1"/>
  <c r="CP4" i="2"/>
  <c r="H30" i="11" s="1"/>
  <c r="CO4" i="2"/>
  <c r="H29" i="11" s="1"/>
  <c r="CN4" i="2"/>
  <c r="G32" i="11" s="1"/>
  <c r="CM4" i="2"/>
  <c r="G31" i="11" s="1"/>
  <c r="CL4" i="2"/>
  <c r="G30" i="11" s="1"/>
  <c r="CK4" i="2"/>
  <c r="G29" i="11" s="1"/>
  <c r="CJ4" i="2"/>
  <c r="F32" i="11" s="1"/>
  <c r="CI4" i="2"/>
  <c r="F31" i="11" s="1"/>
  <c r="CH4" i="2"/>
  <c r="F30" i="11" s="1"/>
  <c r="CG4" i="2"/>
  <c r="F29" i="11" s="1"/>
  <c r="CC4" i="2"/>
  <c r="E29" i="11" s="1"/>
  <c r="CD4" i="2"/>
  <c r="E30" i="11" s="1"/>
  <c r="CE4" i="2"/>
  <c r="E31" i="11" s="1"/>
  <c r="CF4" i="2"/>
  <c r="E32" i="11" s="1"/>
  <c r="BY4" i="2"/>
  <c r="D29" i="11" s="1"/>
  <c r="BZ4" i="2"/>
  <c r="D30" i="11" s="1"/>
  <c r="CA4" i="2"/>
  <c r="D31" i="11" s="1"/>
  <c r="CB4" i="2"/>
  <c r="D32" i="11" s="1"/>
  <c r="BX4" i="2"/>
  <c r="C32" i="11" s="1"/>
  <c r="BW4" i="2"/>
  <c r="Y6" i="33" s="1"/>
  <c r="BV4" i="2"/>
  <c r="X6" i="33" s="1"/>
  <c r="BU4" i="2"/>
  <c r="C29" i="11" s="1"/>
  <c r="V4" i="2"/>
  <c r="U4" i="2"/>
  <c r="T4" i="2"/>
  <c r="S4" i="2"/>
  <c r="N4" i="2"/>
  <c r="M4" i="2"/>
  <c r="L4" i="2"/>
  <c r="K4" i="2"/>
  <c r="J4" i="2"/>
  <c r="C4" i="2"/>
  <c r="W8" i="11" s="1"/>
  <c r="H4" i="2"/>
  <c r="G4" i="2"/>
  <c r="Z9" i="11" s="1"/>
  <c r="E4" i="2"/>
  <c r="X9" i="11" s="1"/>
  <c r="B4" i="2"/>
  <c r="A31" i="11" s="1"/>
  <c r="B201" i="36"/>
  <c r="B200" i="36"/>
  <c r="B199" i="36"/>
  <c r="B198" i="36"/>
  <c r="B197" i="36"/>
  <c r="B196" i="36"/>
  <c r="B195" i="36"/>
  <c r="B194" i="36"/>
  <c r="B193" i="36"/>
  <c r="B192" i="36"/>
  <c r="B191" i="36"/>
  <c r="B190" i="36"/>
  <c r="B189" i="36"/>
  <c r="B188" i="36"/>
  <c r="B187" i="36"/>
  <c r="B186" i="36"/>
  <c r="B185" i="36"/>
  <c r="B184" i="36"/>
  <c r="B183" i="36"/>
  <c r="B182" i="36"/>
  <c r="B181" i="36"/>
  <c r="B180" i="36"/>
  <c r="B179" i="36"/>
  <c r="B178" i="36"/>
  <c r="B177" i="36"/>
  <c r="B176" i="36"/>
  <c r="B175" i="36"/>
  <c r="B174" i="36"/>
  <c r="B173" i="36"/>
  <c r="B172" i="36"/>
  <c r="B171" i="36"/>
  <c r="B170" i="36"/>
  <c r="B169" i="36"/>
  <c r="B168" i="36"/>
  <c r="B167" i="36"/>
  <c r="B166" i="36"/>
  <c r="B165" i="36"/>
  <c r="B164" i="36"/>
  <c r="B163" i="36"/>
  <c r="B162" i="36"/>
  <c r="B161" i="36"/>
  <c r="B160" i="36"/>
  <c r="B159" i="36"/>
  <c r="B158" i="36"/>
  <c r="B157" i="36"/>
  <c r="B156" i="36"/>
  <c r="B155" i="36"/>
  <c r="B154" i="36"/>
  <c r="B153" i="36"/>
  <c r="B152" i="36"/>
  <c r="B151" i="36"/>
  <c r="B150" i="36"/>
  <c r="B149" i="36"/>
  <c r="B148" i="36"/>
  <c r="B147" i="36"/>
  <c r="B146" i="36"/>
  <c r="B145" i="36"/>
  <c r="B144" i="36"/>
  <c r="B143" i="36"/>
  <c r="B142" i="36"/>
  <c r="B141" i="36"/>
  <c r="B140" i="36"/>
  <c r="B139" i="36"/>
  <c r="B138" i="36"/>
  <c r="B137" i="36"/>
  <c r="B136" i="36"/>
  <c r="B135" i="36"/>
  <c r="B134" i="36"/>
  <c r="B133" i="36"/>
  <c r="B132" i="36"/>
  <c r="B131" i="36"/>
  <c r="B130" i="36"/>
  <c r="B129" i="36"/>
  <c r="B128" i="36"/>
  <c r="B127" i="36"/>
  <c r="B126" i="36"/>
  <c r="B125" i="36"/>
  <c r="B124" i="36"/>
  <c r="B123" i="36"/>
  <c r="B122" i="36"/>
  <c r="B121" i="36"/>
  <c r="B120" i="36"/>
  <c r="B119" i="36"/>
  <c r="B118" i="36"/>
  <c r="B117" i="36"/>
  <c r="B116" i="36"/>
  <c r="B115" i="36"/>
  <c r="B114" i="36"/>
  <c r="B113" i="36"/>
  <c r="B112" i="36"/>
  <c r="B111" i="36"/>
  <c r="B110" i="36"/>
  <c r="B109" i="36"/>
  <c r="B108" i="36"/>
  <c r="B107" i="36"/>
  <c r="B106" i="36"/>
  <c r="B105" i="36"/>
  <c r="B104" i="36"/>
  <c r="B103" i="36"/>
  <c r="G100" i="36"/>
  <c r="ES6" i="33" s="1"/>
  <c r="F100" i="36"/>
  <c r="ER6" i="33" s="1"/>
  <c r="E100" i="36"/>
  <c r="EQ6" i="33" s="1"/>
  <c r="D100" i="36"/>
  <c r="EP6" i="33" s="1"/>
  <c r="C100" i="36"/>
  <c r="EO6" i="33" s="1"/>
  <c r="G4" i="36"/>
  <c r="EN6" i="33"/>
  <c r="EM6" i="33"/>
  <c r="EL6" i="33"/>
  <c r="EK6" i="33"/>
  <c r="C3" i="4"/>
  <c r="C4"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101" i="4"/>
  <c r="C10" i="32"/>
  <c r="C6" i="32"/>
  <c r="C7" i="32"/>
  <c r="C8" i="32"/>
  <c r="C9" i="32"/>
  <c r="EJ6" i="33"/>
  <c r="EI6" i="33"/>
  <c r="EH6" i="33"/>
  <c r="EG6" i="33"/>
  <c r="EF6" i="33"/>
  <c r="EE6" i="33"/>
  <c r="ED6" i="33"/>
  <c r="Z6" i="33"/>
  <c r="AA6" i="33"/>
  <c r="AB6" i="33"/>
  <c r="AD6" i="33"/>
  <c r="AE6" i="33"/>
  <c r="AF6" i="33"/>
  <c r="AG6" i="33"/>
  <c r="AH6" i="33"/>
  <c r="AI6" i="33"/>
  <c r="AJ6" i="33"/>
  <c r="AK6" i="33"/>
  <c r="AL6" i="33"/>
  <c r="AM6" i="33"/>
  <c r="AN6" i="33"/>
  <c r="AO6" i="33"/>
  <c r="AP6" i="33"/>
  <c r="AQ6" i="33"/>
  <c r="AR6" i="33"/>
  <c r="AS6" i="33"/>
  <c r="AT6" i="33"/>
  <c r="AU6" i="33"/>
  <c r="AV6" i="33"/>
  <c r="AW6" i="33"/>
  <c r="AX6" i="33"/>
  <c r="AY6" i="33"/>
  <c r="AZ6" i="33"/>
  <c r="BA6" i="33"/>
  <c r="BB6" i="33"/>
  <c r="BC6" i="33"/>
  <c r="BD6" i="33"/>
  <c r="BE6" i="33"/>
  <c r="BF6" i="33"/>
  <c r="BG6" i="33"/>
  <c r="BH6" i="33"/>
  <c r="BI6" i="33"/>
  <c r="BJ6" i="33"/>
  <c r="BK6" i="33"/>
  <c r="BL6" i="33"/>
  <c r="BM6" i="33"/>
  <c r="BN6" i="33"/>
  <c r="BO6" i="33"/>
  <c r="BP6" i="33"/>
  <c r="BQ6" i="33"/>
  <c r="BR6" i="33"/>
  <c r="BS6" i="33"/>
  <c r="BT6" i="33"/>
  <c r="BU6" i="33"/>
  <c r="BV6" i="33"/>
  <c r="BW6" i="33"/>
  <c r="BX6" i="33"/>
  <c r="BY6" i="33"/>
  <c r="BZ6" i="33"/>
  <c r="CB6" i="33"/>
  <c r="CC6" i="33"/>
  <c r="CE6" i="33"/>
  <c r="CF6" i="33"/>
  <c r="CH6" i="33"/>
  <c r="CI6" i="33"/>
  <c r="CJ6" i="33"/>
  <c r="CL6" i="33"/>
  <c r="CM6" i="33"/>
  <c r="CN6" i="33"/>
  <c r="CO6" i="33"/>
  <c r="CP6" i="33"/>
  <c r="CQ6" i="33"/>
  <c r="CR6" i="33"/>
  <c r="CS6" i="33"/>
  <c r="CT6" i="33"/>
  <c r="CU6" i="33"/>
  <c r="CV6" i="33"/>
  <c r="CW6" i="33"/>
  <c r="CX6" i="33"/>
  <c r="CY6" i="33"/>
  <c r="CZ6" i="33"/>
  <c r="DA6" i="33"/>
  <c r="DB6" i="33"/>
  <c r="DC6" i="33"/>
  <c r="DD6" i="33"/>
  <c r="DE6" i="33"/>
  <c r="DF6" i="33"/>
  <c r="DG6" i="33"/>
  <c r="DH6" i="33"/>
  <c r="DI6" i="33"/>
  <c r="DJ6" i="33"/>
  <c r="DK6" i="33"/>
  <c r="DL6" i="33"/>
  <c r="DM6" i="33"/>
  <c r="DN6" i="33"/>
  <c r="DO6" i="33"/>
  <c r="DP6" i="33"/>
  <c r="DQ6" i="33"/>
  <c r="DR6" i="33"/>
  <c r="DS6" i="33"/>
  <c r="DT6" i="33"/>
  <c r="DU6" i="33"/>
  <c r="DV6" i="33"/>
  <c r="DW6" i="33"/>
  <c r="DX6" i="33"/>
  <c r="DY6" i="33"/>
  <c r="DZ6" i="33"/>
  <c r="EA6" i="33"/>
  <c r="EB6" i="33"/>
  <c r="EC6" i="33"/>
  <c r="A7" i="4"/>
  <c r="C102" i="4"/>
  <c r="B102" i="4"/>
  <c r="A102" i="4"/>
  <c r="B101" i="4"/>
  <c r="A101" i="4"/>
  <c r="B100" i="4"/>
  <c r="A100" i="4"/>
  <c r="B99" i="4"/>
  <c r="A99" i="4"/>
  <c r="B98" i="4"/>
  <c r="A98" i="4"/>
  <c r="B97" i="4"/>
  <c r="A97" i="4"/>
  <c r="B96" i="4"/>
  <c r="A96" i="4"/>
  <c r="B95" i="4"/>
  <c r="A95" i="4"/>
  <c r="B94" i="4"/>
  <c r="A94" i="4"/>
  <c r="B93" i="4"/>
  <c r="A93" i="4"/>
  <c r="B92" i="4"/>
  <c r="A92" i="4"/>
  <c r="B91" i="4"/>
  <c r="A91" i="4"/>
  <c r="B90" i="4"/>
  <c r="A90" i="4"/>
  <c r="B89" i="4"/>
  <c r="A89" i="4"/>
  <c r="B88" i="4"/>
  <c r="A88" i="4"/>
  <c r="B87" i="4"/>
  <c r="A87" i="4"/>
  <c r="B86" i="4"/>
  <c r="A86" i="4"/>
  <c r="B85" i="4"/>
  <c r="A85" i="4"/>
  <c r="B84" i="4"/>
  <c r="A84" i="4"/>
  <c r="B83" i="4"/>
  <c r="A83" i="4"/>
  <c r="B82" i="4"/>
  <c r="A82" i="4"/>
  <c r="B81" i="4"/>
  <c r="A81" i="4"/>
  <c r="B80" i="4"/>
  <c r="A80" i="4"/>
  <c r="B79" i="4"/>
  <c r="A79" i="4"/>
  <c r="B78" i="4"/>
  <c r="A78" i="4"/>
  <c r="B77" i="4"/>
  <c r="A77" i="4"/>
  <c r="B76" i="4"/>
  <c r="A76" i="4"/>
  <c r="B75" i="4"/>
  <c r="A75" i="4"/>
  <c r="B74" i="4"/>
  <c r="A74" i="4"/>
  <c r="B73" i="4"/>
  <c r="A73" i="4"/>
  <c r="B72" i="4"/>
  <c r="A72" i="4"/>
  <c r="B71" i="4"/>
  <c r="A71" i="4"/>
  <c r="B70" i="4"/>
  <c r="A70" i="4"/>
  <c r="B69" i="4"/>
  <c r="A69" i="4"/>
  <c r="B68" i="4"/>
  <c r="A68" i="4"/>
  <c r="B67" i="4"/>
  <c r="A67" i="4"/>
  <c r="B66" i="4"/>
  <c r="A66" i="4"/>
  <c r="B65" i="4"/>
  <c r="A65" i="4"/>
  <c r="B64" i="4"/>
  <c r="A64" i="4"/>
  <c r="B63" i="4"/>
  <c r="A63" i="4"/>
  <c r="B62" i="4"/>
  <c r="A62" i="4"/>
  <c r="B61" i="4"/>
  <c r="A61" i="4"/>
  <c r="B60" i="4"/>
  <c r="A60" i="4"/>
  <c r="B59" i="4"/>
  <c r="A59" i="4"/>
  <c r="B58" i="4"/>
  <c r="A58" i="4"/>
  <c r="B57" i="4"/>
  <c r="A57" i="4"/>
  <c r="B56" i="4"/>
  <c r="A56" i="4"/>
  <c r="B55" i="4"/>
  <c r="A55" i="4"/>
  <c r="B54" i="4"/>
  <c r="A54" i="4"/>
  <c r="B53" i="4"/>
  <c r="A53" i="4"/>
  <c r="B52" i="4"/>
  <c r="A52" i="4"/>
  <c r="B51" i="4"/>
  <c r="A51" i="4"/>
  <c r="B50" i="4"/>
  <c r="A50" i="4"/>
  <c r="B49" i="4"/>
  <c r="A49" i="4"/>
  <c r="B48" i="4"/>
  <c r="A48" i="4"/>
  <c r="B47" i="4"/>
  <c r="A47" i="4"/>
  <c r="B46" i="4"/>
  <c r="A46" i="4"/>
  <c r="B45" i="4"/>
  <c r="A45" i="4"/>
  <c r="B44" i="4"/>
  <c r="A44" i="4"/>
  <c r="B43" i="4"/>
  <c r="A43" i="4"/>
  <c r="B42" i="4"/>
  <c r="A42" i="4"/>
  <c r="B41" i="4"/>
  <c r="A41" i="4"/>
  <c r="B40" i="4"/>
  <c r="A40" i="4"/>
  <c r="B39" i="4"/>
  <c r="A39" i="4"/>
  <c r="B38" i="4"/>
  <c r="A38" i="4"/>
  <c r="B37" i="4"/>
  <c r="A37" i="4"/>
  <c r="B36" i="4"/>
  <c r="A36" i="4"/>
  <c r="B35" i="4"/>
  <c r="A35" i="4"/>
  <c r="B34" i="4"/>
  <c r="A34" i="4"/>
  <c r="B33" i="4"/>
  <c r="A33" i="4"/>
  <c r="B32" i="4"/>
  <c r="A32" i="4"/>
  <c r="B31" i="4"/>
  <c r="A31" i="4"/>
  <c r="B30" i="4"/>
  <c r="A30" i="4"/>
  <c r="B29" i="4"/>
  <c r="A29" i="4"/>
  <c r="B28" i="4"/>
  <c r="A28" i="4"/>
  <c r="B27" i="4"/>
  <c r="A27" i="4"/>
  <c r="B26" i="4"/>
  <c r="A26" i="4"/>
  <c r="B25" i="4"/>
  <c r="A25" i="4"/>
  <c r="B24" i="4"/>
  <c r="A24" i="4"/>
  <c r="B23" i="4"/>
  <c r="A23" i="4"/>
  <c r="B22" i="4"/>
  <c r="A22" i="4"/>
  <c r="B21" i="4"/>
  <c r="A21" i="4"/>
  <c r="B20" i="4"/>
  <c r="A20" i="4"/>
  <c r="B19" i="4"/>
  <c r="A19" i="4"/>
  <c r="B18" i="4"/>
  <c r="A18" i="4"/>
  <c r="B17" i="4"/>
  <c r="A17" i="4"/>
  <c r="B16" i="4"/>
  <c r="A16" i="4"/>
  <c r="B15" i="4"/>
  <c r="A15" i="4"/>
  <c r="B14" i="4"/>
  <c r="A14" i="4"/>
  <c r="B13" i="4"/>
  <c r="A13" i="4"/>
  <c r="B12" i="4"/>
  <c r="A12" i="4"/>
  <c r="A5" i="4"/>
  <c r="B5" i="4"/>
  <c r="A6" i="4"/>
  <c r="B6" i="4"/>
  <c r="B7" i="4"/>
  <c r="A8" i="4"/>
  <c r="B8" i="4"/>
  <c r="A9" i="4"/>
  <c r="B9" i="4"/>
  <c r="A10" i="4"/>
  <c r="B10" i="4"/>
  <c r="C104" i="32"/>
  <c r="B104" i="32"/>
  <c r="A104" i="32"/>
  <c r="C103" i="32"/>
  <c r="B103" i="32"/>
  <c r="A103" i="32"/>
  <c r="C102" i="32"/>
  <c r="B102" i="32"/>
  <c r="A102" i="32"/>
  <c r="C101" i="32"/>
  <c r="B101" i="32"/>
  <c r="A101" i="32"/>
  <c r="C100" i="32"/>
  <c r="B100" i="32"/>
  <c r="A100" i="32"/>
  <c r="C99" i="32"/>
  <c r="B99" i="32"/>
  <c r="A99" i="32"/>
  <c r="C98" i="32"/>
  <c r="B98" i="32"/>
  <c r="A98" i="32"/>
  <c r="C97" i="32"/>
  <c r="B97" i="32"/>
  <c r="A97" i="32"/>
  <c r="C96" i="32"/>
  <c r="B96" i="32"/>
  <c r="A96" i="32"/>
  <c r="C95" i="32"/>
  <c r="B95" i="32"/>
  <c r="A95" i="32"/>
  <c r="C94" i="32"/>
  <c r="B94" i="32"/>
  <c r="A94" i="32"/>
  <c r="C93" i="32"/>
  <c r="B93" i="32"/>
  <c r="A93" i="32"/>
  <c r="C92" i="32"/>
  <c r="B92" i="32"/>
  <c r="A92" i="32"/>
  <c r="C91" i="32"/>
  <c r="B91" i="32"/>
  <c r="A91" i="32"/>
  <c r="C90" i="32"/>
  <c r="B90" i="32"/>
  <c r="A90" i="32"/>
  <c r="C89" i="32"/>
  <c r="B89" i="32"/>
  <c r="A89" i="32"/>
  <c r="C88" i="32"/>
  <c r="B88" i="32"/>
  <c r="A88" i="32"/>
  <c r="C87" i="32"/>
  <c r="B87" i="32"/>
  <c r="A87" i="32"/>
  <c r="C86" i="32"/>
  <c r="B86" i="32"/>
  <c r="A86" i="32"/>
  <c r="C85" i="32"/>
  <c r="B85" i="32"/>
  <c r="A85" i="32"/>
  <c r="C84" i="32"/>
  <c r="B84" i="32"/>
  <c r="A84" i="32"/>
  <c r="C83" i="32"/>
  <c r="B83" i="32"/>
  <c r="A83" i="32"/>
  <c r="C82" i="32"/>
  <c r="B82" i="32"/>
  <c r="A82" i="32"/>
  <c r="C81" i="32"/>
  <c r="B81" i="32"/>
  <c r="A81" i="32"/>
  <c r="C80" i="32"/>
  <c r="B80" i="32"/>
  <c r="A80" i="32"/>
  <c r="C79" i="32"/>
  <c r="B79" i="32"/>
  <c r="A79" i="32"/>
  <c r="C78" i="32"/>
  <c r="B78" i="32"/>
  <c r="A78" i="32"/>
  <c r="C77" i="32"/>
  <c r="B77" i="32"/>
  <c r="A77" i="32"/>
  <c r="C76" i="32"/>
  <c r="B76" i="32"/>
  <c r="A76" i="32"/>
  <c r="C75" i="32"/>
  <c r="B75" i="32"/>
  <c r="A75" i="32"/>
  <c r="C74" i="32"/>
  <c r="B74" i="32"/>
  <c r="A74" i="32"/>
  <c r="C73" i="32"/>
  <c r="B73" i="32"/>
  <c r="A73" i="32"/>
  <c r="C72" i="32"/>
  <c r="B72" i="32"/>
  <c r="A72" i="32"/>
  <c r="C71" i="32"/>
  <c r="B71" i="32"/>
  <c r="A71" i="32"/>
  <c r="C70" i="32"/>
  <c r="B70" i="32"/>
  <c r="A70" i="32"/>
  <c r="C69" i="32"/>
  <c r="B69" i="32"/>
  <c r="A69" i="32"/>
  <c r="C68" i="32"/>
  <c r="B68" i="32"/>
  <c r="A68" i="32"/>
  <c r="C67" i="32"/>
  <c r="B67" i="32"/>
  <c r="A67" i="32"/>
  <c r="C66" i="32"/>
  <c r="B66" i="32"/>
  <c r="A66" i="32"/>
  <c r="C65" i="32"/>
  <c r="B65" i="32"/>
  <c r="A65" i="32"/>
  <c r="C64" i="32"/>
  <c r="B64" i="32"/>
  <c r="A64" i="32"/>
  <c r="C63" i="32"/>
  <c r="B63" i="32"/>
  <c r="A63" i="32"/>
  <c r="C62" i="32"/>
  <c r="B62" i="32"/>
  <c r="A62" i="32"/>
  <c r="C61" i="32"/>
  <c r="B61" i="32"/>
  <c r="A61" i="32"/>
  <c r="C60" i="32"/>
  <c r="B60" i="32"/>
  <c r="A60" i="32"/>
  <c r="C59" i="32"/>
  <c r="B59" i="32"/>
  <c r="A59" i="32"/>
  <c r="C58" i="32"/>
  <c r="B58" i="32"/>
  <c r="A58" i="32"/>
  <c r="C57" i="32"/>
  <c r="B57" i="32"/>
  <c r="A57" i="32"/>
  <c r="C56" i="32"/>
  <c r="B56" i="32"/>
  <c r="A56" i="32"/>
  <c r="C55" i="32"/>
  <c r="B55" i="32"/>
  <c r="A55" i="32"/>
  <c r="C54" i="32"/>
  <c r="B54" i="32"/>
  <c r="A54" i="32"/>
  <c r="C53" i="32"/>
  <c r="B53" i="32"/>
  <c r="A53" i="32"/>
  <c r="C52" i="32"/>
  <c r="B52" i="32"/>
  <c r="A52" i="32"/>
  <c r="C51" i="32"/>
  <c r="B51" i="32"/>
  <c r="A51" i="32"/>
  <c r="C50" i="32"/>
  <c r="B50" i="32"/>
  <c r="A50" i="32"/>
  <c r="C49" i="32"/>
  <c r="B49" i="32"/>
  <c r="A49" i="32"/>
  <c r="C48" i="32"/>
  <c r="B48" i="32"/>
  <c r="A48" i="32"/>
  <c r="C47" i="32"/>
  <c r="B47" i="32"/>
  <c r="A47" i="32"/>
  <c r="C46" i="32"/>
  <c r="B46" i="32"/>
  <c r="A46" i="32"/>
  <c r="C45" i="32"/>
  <c r="B45" i="32"/>
  <c r="A45" i="32"/>
  <c r="C44" i="32"/>
  <c r="B44" i="32"/>
  <c r="A44" i="32"/>
  <c r="C43" i="32"/>
  <c r="B43" i="32"/>
  <c r="A43" i="32"/>
  <c r="C42" i="32"/>
  <c r="B42" i="32"/>
  <c r="A42" i="32"/>
  <c r="C41" i="32"/>
  <c r="B41" i="32"/>
  <c r="A41" i="32"/>
  <c r="C40" i="32"/>
  <c r="B40" i="32"/>
  <c r="A40" i="32"/>
  <c r="C39" i="32"/>
  <c r="B39" i="32"/>
  <c r="A39" i="32"/>
  <c r="C38" i="32"/>
  <c r="B38" i="32"/>
  <c r="A38" i="32"/>
  <c r="C37" i="32"/>
  <c r="B37" i="32"/>
  <c r="A37" i="32"/>
  <c r="C36" i="32"/>
  <c r="B36" i="32"/>
  <c r="A36" i="32"/>
  <c r="C35" i="32"/>
  <c r="B35" i="32"/>
  <c r="A35" i="32"/>
  <c r="C34" i="32"/>
  <c r="B34" i="32"/>
  <c r="A34" i="32"/>
  <c r="C33" i="32"/>
  <c r="B33" i="32"/>
  <c r="A33" i="32"/>
  <c r="C32" i="32"/>
  <c r="B32" i="32"/>
  <c r="A32" i="32"/>
  <c r="C31" i="32"/>
  <c r="B31" i="32"/>
  <c r="A31" i="32"/>
  <c r="C30" i="32"/>
  <c r="B30" i="32"/>
  <c r="A30" i="32"/>
  <c r="C29" i="32"/>
  <c r="B29" i="32"/>
  <c r="A29" i="32"/>
  <c r="C28" i="32"/>
  <c r="B28" i="32"/>
  <c r="A28" i="32"/>
  <c r="C27" i="32"/>
  <c r="B27" i="32"/>
  <c r="A27" i="32"/>
  <c r="C26" i="32"/>
  <c r="B26" i="32"/>
  <c r="A26" i="32"/>
  <c r="C25" i="32"/>
  <c r="B25" i="32"/>
  <c r="A25" i="32"/>
  <c r="C24" i="32"/>
  <c r="B24" i="32"/>
  <c r="A24" i="32"/>
  <c r="C23" i="32"/>
  <c r="B23" i="32"/>
  <c r="A23" i="32"/>
  <c r="C22" i="32"/>
  <c r="B22" i="32"/>
  <c r="A22" i="32"/>
  <c r="C21" i="32"/>
  <c r="B21" i="32"/>
  <c r="A21" i="32"/>
  <c r="C19" i="32"/>
  <c r="B19" i="32"/>
  <c r="A19" i="32"/>
  <c r="C18" i="32"/>
  <c r="B18" i="32"/>
  <c r="A18" i="32"/>
  <c r="C17" i="32"/>
  <c r="B17" i="32"/>
  <c r="A17" i="32"/>
  <c r="C16" i="32"/>
  <c r="B16" i="32"/>
  <c r="A16" i="32"/>
  <c r="C15" i="32"/>
  <c r="B15" i="32"/>
  <c r="A15" i="32"/>
  <c r="C14" i="32"/>
  <c r="B14" i="32"/>
  <c r="A14" i="32"/>
  <c r="C13" i="32"/>
  <c r="B13" i="32"/>
  <c r="A13" i="32"/>
  <c r="A11" i="4"/>
  <c r="B11" i="4"/>
  <c r="C11" i="32"/>
  <c r="C12" i="32"/>
  <c r="C20" i="32"/>
  <c r="B7" i="32"/>
  <c r="B10" i="32"/>
  <c r="B11" i="32"/>
  <c r="B12" i="32"/>
  <c r="B20" i="32"/>
  <c r="A20" i="32"/>
  <c r="A11" i="32"/>
  <c r="A12" i="32"/>
  <c r="A10" i="32"/>
  <c r="A9" i="32"/>
  <c r="A7" i="32"/>
  <c r="A3" i="4"/>
  <c r="A8" i="32"/>
  <c r="B9" i="32"/>
  <c r="B8" i="32"/>
  <c r="B4" i="4"/>
  <c r="B3" i="4"/>
  <c r="A6" i="32"/>
  <c r="A4" i="4"/>
  <c r="E8" i="33"/>
  <c r="F19" i="11"/>
  <c r="E12" i="28" l="1"/>
  <c r="D11" i="28"/>
  <c r="D12" i="28"/>
  <c r="D10" i="28"/>
  <c r="C31" i="11"/>
  <c r="W6" i="33"/>
  <c r="CG6" i="33"/>
  <c r="CK6" i="33"/>
  <c r="CA6" i="33"/>
  <c r="C30" i="11"/>
  <c r="AC6" i="33"/>
  <c r="D8" i="25"/>
  <c r="F7" i="35"/>
  <c r="F11" i="35"/>
  <c r="F8" i="36"/>
  <c r="F15" i="11"/>
  <c r="V6" i="33"/>
  <c r="F9" i="35"/>
  <c r="W7" i="11"/>
  <c r="S15" i="11"/>
  <c r="R18" i="11"/>
  <c r="F16" i="11"/>
  <c r="D20" i="25"/>
  <c r="D21" i="25"/>
  <c r="S14" i="11"/>
  <c r="F6" i="34"/>
  <c r="F7" i="36"/>
  <c r="S19" i="11"/>
  <c r="F7" i="34"/>
  <c r="R13" i="11"/>
  <c r="D14" i="27"/>
  <c r="R15" i="11"/>
  <c r="W16" i="11"/>
  <c r="R22" i="11"/>
  <c r="W22" i="11"/>
  <c r="R21" i="11"/>
  <c r="S34" i="11"/>
  <c r="Q34" i="11" s="1"/>
  <c r="F21" i="11"/>
  <c r="J34" i="11"/>
  <c r="G34" i="11" s="1"/>
  <c r="A34" i="11" s="1"/>
  <c r="M34" i="11"/>
  <c r="K34" i="11" s="1"/>
  <c r="E7" i="33"/>
  <c r="W21" i="11"/>
  <c r="W10" i="11"/>
  <c r="F5" i="34"/>
  <c r="C10" i="11"/>
  <c r="E15" i="27"/>
  <c r="S18" i="11"/>
  <c r="T6" i="33"/>
  <c r="D22" i="25"/>
  <c r="D13" i="27"/>
  <c r="R23" i="11"/>
  <c r="E9" i="33"/>
  <c r="U6" i="33"/>
  <c r="S23" i="11"/>
  <c r="D15" i="27"/>
  <c r="W18" i="11"/>
  <c r="R24" i="11"/>
  <c r="S21" i="11"/>
  <c r="W19" i="11"/>
  <c r="Q30" i="11"/>
  <c r="E22" i="25"/>
  <c r="W14" i="11"/>
  <c r="R19" i="11"/>
  <c r="W23" i="11"/>
  <c r="W24" i="11"/>
  <c r="C9" i="11"/>
  <c r="S24" i="11"/>
  <c r="W15" i="11"/>
  <c r="R14" i="11"/>
  <c r="S2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k001173</author>
  </authors>
  <commentList>
    <comment ref="E1" authorId="0" shapeId="0" xr:uid="{00000000-0006-0000-0A00-000001000000}">
      <text>
        <r>
          <rPr>
            <b/>
            <u/>
            <sz val="14"/>
            <color indexed="10"/>
            <rFont val="ＭＳ Ｐゴシック"/>
            <family val="3"/>
            <charset val="128"/>
          </rPr>
          <t>支社（店）等に入札・契約等の権限を委任する場合のみご提出ください</t>
        </r>
        <r>
          <rPr>
            <b/>
            <sz val="14"/>
            <color indexed="10"/>
            <rFont val="ＭＳ Ｐゴシック"/>
            <family val="3"/>
            <charset val="128"/>
          </rPr>
          <t>。押印をお願いします。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k001173</author>
  </authors>
  <commentList>
    <comment ref="E1" authorId="0" shapeId="0" xr:uid="{00000000-0006-0000-0B00-000001000000}">
      <text>
        <r>
          <rPr>
            <b/>
            <sz val="14"/>
            <color indexed="10"/>
            <rFont val="ＭＳ Ｐゴシック"/>
            <family val="3"/>
            <charset val="128"/>
          </rPr>
          <t>代表者氏名の横には実印を押印してください。</t>
        </r>
      </text>
    </comment>
  </commentList>
</comments>
</file>

<file path=xl/sharedStrings.xml><?xml version="1.0" encoding="utf-8"?>
<sst xmlns="http://schemas.openxmlformats.org/spreadsheetml/2006/main" count="1586" uniqueCount="902">
  <si>
    <t>申請日現在で3ヵ月以上の障がい者雇用について、法定雇用率の適用がある事業者については法定雇用率を達成している場合、それ以外の事業者については1人以上を雇用している場合に申請してください。</t>
    <rPh sb="0" eb="2">
      <t>シンセイ</t>
    </rPh>
    <rPh sb="2" eb="3">
      <t>ビ</t>
    </rPh>
    <rPh sb="3" eb="5">
      <t>ゲンザイ</t>
    </rPh>
    <rPh sb="8" eb="9">
      <t>ゲツ</t>
    </rPh>
    <rPh sb="9" eb="11">
      <t>イジョウ</t>
    </rPh>
    <rPh sb="12" eb="13">
      <t>サワ</t>
    </rPh>
    <rPh sb="15" eb="16">
      <t>シャ</t>
    </rPh>
    <rPh sb="16" eb="18">
      <t>コヨウ</t>
    </rPh>
    <rPh sb="23" eb="25">
      <t>ホウテイ</t>
    </rPh>
    <rPh sb="25" eb="27">
      <t>コヨウ</t>
    </rPh>
    <rPh sb="27" eb="28">
      <t>リツ</t>
    </rPh>
    <rPh sb="29" eb="31">
      <t>テキヨウ</t>
    </rPh>
    <rPh sb="34" eb="37">
      <t>ジギョウシャ</t>
    </rPh>
    <rPh sb="42" eb="44">
      <t>ホウテイ</t>
    </rPh>
    <rPh sb="44" eb="47">
      <t>コヨウリツ</t>
    </rPh>
    <rPh sb="48" eb="50">
      <t>タッセイ</t>
    </rPh>
    <rPh sb="54" eb="56">
      <t>バアイ</t>
    </rPh>
    <rPh sb="59" eb="61">
      <t>イガイ</t>
    </rPh>
    <rPh sb="62" eb="65">
      <t>ジギョウシャ</t>
    </rPh>
    <rPh sb="71" eb="74">
      <t>ニンイジョウ</t>
    </rPh>
    <rPh sb="75" eb="77">
      <t>コヨウ</t>
    </rPh>
    <rPh sb="81" eb="83">
      <t>バアイ</t>
    </rPh>
    <rPh sb="84" eb="86">
      <t>シンセイ</t>
    </rPh>
    <phoneticPr fontId="3"/>
  </si>
  <si>
    <t>法面処理工事</t>
    <rPh sb="0" eb="1">
      <t>ノリ</t>
    </rPh>
    <rPh sb="1" eb="2">
      <t>メン</t>
    </rPh>
    <rPh sb="2" eb="4">
      <t>ショリ</t>
    </rPh>
    <rPh sb="4" eb="6">
      <t>コウジ</t>
    </rPh>
    <phoneticPr fontId="3"/>
  </si>
  <si>
    <t>橋梁補修工事</t>
    <rPh sb="0" eb="2">
      <t>キョウリョウ</t>
    </rPh>
    <rPh sb="2" eb="4">
      <t>ホシュウ</t>
    </rPh>
    <rPh sb="4" eb="6">
      <t>コウジ</t>
    </rPh>
    <phoneticPr fontId="3"/>
  </si>
  <si>
    <t>法定雇用率の適用がある事業者については障がい者雇用状況報告書の写し、それ以外の事業者については、雇用者の障がい者手帳の写し</t>
    <rPh sb="0" eb="2">
      <t>ホウテイ</t>
    </rPh>
    <rPh sb="2" eb="4">
      <t>コヨウ</t>
    </rPh>
    <rPh sb="4" eb="5">
      <t>リツ</t>
    </rPh>
    <rPh sb="6" eb="8">
      <t>テキヨウ</t>
    </rPh>
    <rPh sb="11" eb="14">
      <t>ジギョウシャ</t>
    </rPh>
    <rPh sb="19" eb="20">
      <t>サワ</t>
    </rPh>
    <rPh sb="22" eb="23">
      <t>モノ</t>
    </rPh>
    <rPh sb="23" eb="25">
      <t>コヨウ</t>
    </rPh>
    <rPh sb="25" eb="27">
      <t>ジョウキョウ</t>
    </rPh>
    <rPh sb="27" eb="30">
      <t>ホウコクショ</t>
    </rPh>
    <rPh sb="31" eb="32">
      <t>ウツ</t>
    </rPh>
    <rPh sb="36" eb="38">
      <t>イガイ</t>
    </rPh>
    <rPh sb="39" eb="42">
      <t>ジギョウシャ</t>
    </rPh>
    <rPh sb="48" eb="51">
      <t>コヨウシャ</t>
    </rPh>
    <rPh sb="52" eb="53">
      <t>サワ</t>
    </rPh>
    <rPh sb="55" eb="56">
      <t>モノ</t>
    </rPh>
    <rPh sb="56" eb="58">
      <t>テチョウ</t>
    </rPh>
    <rPh sb="59" eb="60">
      <t>ウツ</t>
    </rPh>
    <phoneticPr fontId="3"/>
  </si>
  <si>
    <t>地区
コード</t>
    <rPh sb="0" eb="2">
      <t>チク</t>
    </rPh>
    <phoneticPr fontId="3"/>
  </si>
  <si>
    <t>緊急時連絡先
（携帯電話番号等）</t>
    <rPh sb="0" eb="3">
      <t>キンキュウジ</t>
    </rPh>
    <rPh sb="3" eb="6">
      <t>レンラクサキ</t>
    </rPh>
    <rPh sb="8" eb="10">
      <t>ケイタイ</t>
    </rPh>
    <rPh sb="10" eb="12">
      <t>デンワ</t>
    </rPh>
    <rPh sb="12" eb="14">
      <t>バンゴウ</t>
    </rPh>
    <rPh sb="14" eb="15">
      <t>トウ</t>
    </rPh>
    <phoneticPr fontId="3"/>
  </si>
  <si>
    <t>フリガナ</t>
    <phoneticPr fontId="3"/>
  </si>
  <si>
    <t>コード</t>
    <phoneticPr fontId="3"/>
  </si>
  <si>
    <t>総合評定値（P）</t>
    <rPh sb="0" eb="2">
      <t>ソウゴウ</t>
    </rPh>
    <rPh sb="2" eb="4">
      <t>ヒョウテイ</t>
    </rPh>
    <rPh sb="4" eb="5">
      <t>チ</t>
    </rPh>
    <phoneticPr fontId="3"/>
  </si>
  <si>
    <r>
      <t>希望業種 （</t>
    </r>
    <r>
      <rPr>
        <u/>
        <sz val="10"/>
        <rFont val="ＭＳ Ｐ明朝"/>
        <family val="1"/>
        <charset val="128"/>
      </rPr>
      <t>申請を希望する業種</t>
    </r>
    <r>
      <rPr>
        <sz val="10"/>
        <rFont val="ＭＳ Ｐ明朝"/>
        <family val="1"/>
        <charset val="128"/>
      </rPr>
      <t>の建設業許可区分並びに経営事項審査結果の総合評点及び技術職員数を記載すること。）</t>
    </r>
    <rPh sb="0" eb="2">
      <t>キボウ</t>
    </rPh>
    <rPh sb="2" eb="4">
      <t>ギョウシュ</t>
    </rPh>
    <rPh sb="6" eb="8">
      <t>シンセイ</t>
    </rPh>
    <rPh sb="9" eb="11">
      <t>キボウ</t>
    </rPh>
    <rPh sb="13" eb="15">
      <t>ギョウシュ</t>
    </rPh>
    <rPh sb="16" eb="19">
      <t>ケンセツギョウ</t>
    </rPh>
    <rPh sb="23" eb="24">
      <t>ナラ</t>
    </rPh>
    <rPh sb="26" eb="28">
      <t>ケイエイ</t>
    </rPh>
    <rPh sb="28" eb="30">
      <t>ジコウ</t>
    </rPh>
    <rPh sb="30" eb="32">
      <t>シンサ</t>
    </rPh>
    <rPh sb="32" eb="34">
      <t>ケッカ</t>
    </rPh>
    <rPh sb="37" eb="39">
      <t>ヒョウテン</t>
    </rPh>
    <rPh sb="39" eb="40">
      <t>オヨ</t>
    </rPh>
    <phoneticPr fontId="3"/>
  </si>
  <si>
    <t>平成</t>
    <rPh sb="0" eb="2">
      <t>ヘイセイ</t>
    </rPh>
    <phoneticPr fontId="3"/>
  </si>
  <si>
    <t>年</t>
    <rPh sb="0" eb="1">
      <t>ネン</t>
    </rPh>
    <phoneticPr fontId="3"/>
  </si>
  <si>
    <t>日</t>
    <rPh sb="0" eb="1">
      <t>ニチ</t>
    </rPh>
    <phoneticPr fontId="3"/>
  </si>
  <si>
    <t>商号又は名称</t>
    <rPh sb="0" eb="2">
      <t>ショウゴウ</t>
    </rPh>
    <rPh sb="2" eb="3">
      <t>マタ</t>
    </rPh>
    <rPh sb="4" eb="6">
      <t>メイショウ</t>
    </rPh>
    <phoneticPr fontId="3"/>
  </si>
  <si>
    <t>土</t>
    <rPh sb="0" eb="1">
      <t>ド</t>
    </rPh>
    <phoneticPr fontId="3"/>
  </si>
  <si>
    <t>建</t>
    <rPh sb="0" eb="1">
      <t>ケン</t>
    </rPh>
    <phoneticPr fontId="3"/>
  </si>
  <si>
    <t>大</t>
    <rPh sb="0" eb="1">
      <t>ダイ</t>
    </rPh>
    <phoneticPr fontId="3"/>
  </si>
  <si>
    <t>左</t>
    <rPh sb="0" eb="1">
      <t>ヒダリ</t>
    </rPh>
    <phoneticPr fontId="3"/>
  </si>
  <si>
    <t>石</t>
    <rPh sb="0" eb="1">
      <t>イシ</t>
    </rPh>
    <phoneticPr fontId="3"/>
  </si>
  <si>
    <t>屋</t>
    <rPh sb="0" eb="1">
      <t>オク</t>
    </rPh>
    <phoneticPr fontId="3"/>
  </si>
  <si>
    <t>電</t>
    <rPh sb="0" eb="1">
      <t>デン</t>
    </rPh>
    <phoneticPr fontId="3"/>
  </si>
  <si>
    <t>管</t>
    <rPh sb="0" eb="1">
      <t>カン</t>
    </rPh>
    <phoneticPr fontId="3"/>
  </si>
  <si>
    <t>鋼</t>
    <rPh sb="0" eb="1">
      <t>コウ</t>
    </rPh>
    <phoneticPr fontId="3"/>
  </si>
  <si>
    <t>筋</t>
    <rPh sb="0" eb="1">
      <t>キン</t>
    </rPh>
    <phoneticPr fontId="3"/>
  </si>
  <si>
    <t>板</t>
    <rPh sb="0" eb="1">
      <t>イタ</t>
    </rPh>
    <phoneticPr fontId="3"/>
  </si>
  <si>
    <t>塗</t>
    <rPh sb="0" eb="1">
      <t>ヌリ</t>
    </rPh>
    <phoneticPr fontId="3"/>
  </si>
  <si>
    <t>防</t>
    <rPh sb="0" eb="1">
      <t>ボウ</t>
    </rPh>
    <phoneticPr fontId="3"/>
  </si>
  <si>
    <t>内</t>
    <rPh sb="0" eb="1">
      <t>ナイ</t>
    </rPh>
    <phoneticPr fontId="3"/>
  </si>
  <si>
    <t>機</t>
    <rPh sb="0" eb="1">
      <t>キ</t>
    </rPh>
    <phoneticPr fontId="3"/>
  </si>
  <si>
    <t>絶</t>
    <rPh sb="0" eb="1">
      <t>ゼツ</t>
    </rPh>
    <phoneticPr fontId="3"/>
  </si>
  <si>
    <t>通</t>
    <rPh sb="0" eb="1">
      <t>ツウ</t>
    </rPh>
    <phoneticPr fontId="3"/>
  </si>
  <si>
    <t>園</t>
    <rPh sb="0" eb="1">
      <t>エン</t>
    </rPh>
    <phoneticPr fontId="3"/>
  </si>
  <si>
    <t>井</t>
    <rPh sb="0" eb="1">
      <t>イ</t>
    </rPh>
    <phoneticPr fontId="3"/>
  </si>
  <si>
    <t>具</t>
    <rPh sb="0" eb="1">
      <t>グ</t>
    </rPh>
    <phoneticPr fontId="3"/>
  </si>
  <si>
    <t>水</t>
    <rPh sb="0" eb="1">
      <t>ミズ</t>
    </rPh>
    <phoneticPr fontId="3"/>
  </si>
  <si>
    <t>消</t>
    <rPh sb="0" eb="1">
      <t>ケ</t>
    </rPh>
    <phoneticPr fontId="3"/>
  </si>
  <si>
    <t>清</t>
    <rPh sb="0" eb="1">
      <t>キヨシ</t>
    </rPh>
    <phoneticPr fontId="3"/>
  </si>
  <si>
    <t>なお、この申請書及び添付書類の内容については、事実と相違ないことを誓約します。</t>
    <rPh sb="5" eb="8">
      <t>シンセイショ</t>
    </rPh>
    <rPh sb="8" eb="9">
      <t>オヨ</t>
    </rPh>
    <rPh sb="10" eb="12">
      <t>テンプ</t>
    </rPh>
    <rPh sb="12" eb="14">
      <t>ショルイ</t>
    </rPh>
    <rPh sb="15" eb="17">
      <t>ナイヨウ</t>
    </rPh>
    <rPh sb="23" eb="25">
      <t>ジジツ</t>
    </rPh>
    <rPh sb="26" eb="28">
      <t>ソウイ</t>
    </rPh>
    <rPh sb="33" eb="35">
      <t>セイヤク</t>
    </rPh>
    <phoneticPr fontId="3"/>
  </si>
  <si>
    <t>許可区分</t>
    <rPh sb="0" eb="2">
      <t>キョカ</t>
    </rPh>
    <rPh sb="2" eb="4">
      <t>クブン</t>
    </rPh>
    <phoneticPr fontId="3"/>
  </si>
  <si>
    <t>総合評点（P）</t>
    <rPh sb="0" eb="2">
      <t>ソウゴウ</t>
    </rPh>
    <rPh sb="2" eb="4">
      <t>ヒョウテン</t>
    </rPh>
    <phoneticPr fontId="3"/>
  </si>
  <si>
    <t>工事の種類　</t>
    <rPh sb="0" eb="2">
      <t>コウジ</t>
    </rPh>
    <rPh sb="3" eb="5">
      <t>シュルイ</t>
    </rPh>
    <phoneticPr fontId="3"/>
  </si>
  <si>
    <t>県　名</t>
    <rPh sb="0" eb="1">
      <t>ケン</t>
    </rPh>
    <rPh sb="2" eb="3">
      <t>メイ</t>
    </rPh>
    <phoneticPr fontId="3"/>
  </si>
  <si>
    <t>入　力　項　目</t>
    <rPh sb="0" eb="1">
      <t>イリ</t>
    </rPh>
    <rPh sb="2" eb="3">
      <t>チカラ</t>
    </rPh>
    <rPh sb="4" eb="5">
      <t>コウ</t>
    </rPh>
    <rPh sb="6" eb="7">
      <t>メ</t>
    </rPh>
    <phoneticPr fontId="3"/>
  </si>
  <si>
    <t>市　町　村　以　下　の　住　所</t>
    <rPh sb="0" eb="1">
      <t>シ</t>
    </rPh>
    <rPh sb="2" eb="3">
      <t>マチ</t>
    </rPh>
    <rPh sb="4" eb="5">
      <t>ムラ</t>
    </rPh>
    <rPh sb="6" eb="7">
      <t>イ</t>
    </rPh>
    <rPh sb="8" eb="9">
      <t>シタ</t>
    </rPh>
    <rPh sb="12" eb="13">
      <t>ジュウ</t>
    </rPh>
    <rPh sb="14" eb="15">
      <t>ショ</t>
    </rPh>
    <phoneticPr fontId="3"/>
  </si>
  <si>
    <t>市　町　村　以　下　の住　所</t>
    <rPh sb="0" eb="1">
      <t>シ</t>
    </rPh>
    <rPh sb="2" eb="3">
      <t>マチ</t>
    </rPh>
    <rPh sb="4" eb="5">
      <t>ムラ</t>
    </rPh>
    <rPh sb="6" eb="7">
      <t>イ</t>
    </rPh>
    <rPh sb="8" eb="9">
      <t>シタ</t>
    </rPh>
    <rPh sb="11" eb="12">
      <t>ジュウ</t>
    </rPh>
    <rPh sb="13" eb="14">
      <t>ショ</t>
    </rPh>
    <phoneticPr fontId="3"/>
  </si>
  <si>
    <t>生年月日</t>
    <rPh sb="0" eb="2">
      <t>セイネン</t>
    </rPh>
    <rPh sb="2" eb="4">
      <t>ガッピ</t>
    </rPh>
    <phoneticPr fontId="3"/>
  </si>
  <si>
    <t>技術職員数</t>
    <rPh sb="0" eb="2">
      <t>ギジュツ</t>
    </rPh>
    <rPh sb="2" eb="4">
      <t>ショクイン</t>
    </rPh>
    <rPh sb="4" eb="5">
      <t>スウ</t>
    </rPh>
    <phoneticPr fontId="3"/>
  </si>
  <si>
    <t>フリガナ</t>
    <phoneticPr fontId="3"/>
  </si>
  <si>
    <t>と</t>
    <phoneticPr fontId="3"/>
  </si>
  <si>
    <t>タ</t>
    <phoneticPr fontId="3"/>
  </si>
  <si>
    <t>ほ</t>
    <phoneticPr fontId="3"/>
  </si>
  <si>
    <t>しゅ</t>
    <phoneticPr fontId="3"/>
  </si>
  <si>
    <t>ガ</t>
    <phoneticPr fontId="3"/>
  </si>
  <si>
    <t>申請事業所郵便番号</t>
    <rPh sb="0" eb="2">
      <t>シンセイ</t>
    </rPh>
    <rPh sb="2" eb="5">
      <t>ジギョウショ</t>
    </rPh>
    <rPh sb="5" eb="9">
      <t>ユウビンバンゴウ</t>
    </rPh>
    <phoneticPr fontId="3"/>
  </si>
  <si>
    <t>申請事業所住所</t>
    <rPh sb="5" eb="7">
      <t>ジュウショ</t>
    </rPh>
    <phoneticPr fontId="3"/>
  </si>
  <si>
    <t>申請事業所
商号又は名称</t>
    <rPh sb="6" eb="8">
      <t>ショウゴウ</t>
    </rPh>
    <rPh sb="8" eb="9">
      <t>マタ</t>
    </rPh>
    <rPh sb="10" eb="12">
      <t>メイショウ</t>
    </rPh>
    <phoneticPr fontId="3"/>
  </si>
  <si>
    <t>申請事業所代表者役職</t>
    <rPh sb="5" eb="8">
      <t>ダイヒョウシャ</t>
    </rPh>
    <rPh sb="8" eb="10">
      <t>ヤクショク</t>
    </rPh>
    <phoneticPr fontId="3"/>
  </si>
  <si>
    <t>申請事業所電話番号</t>
    <rPh sb="5" eb="7">
      <t>デンワ</t>
    </rPh>
    <rPh sb="7" eb="9">
      <t>バンゴウ</t>
    </rPh>
    <phoneticPr fontId="3"/>
  </si>
  <si>
    <t>申請事業所ＦＡＸ番号</t>
    <rPh sb="8" eb="10">
      <t>バンゴウ</t>
    </rPh>
    <phoneticPr fontId="3"/>
  </si>
  <si>
    <t>大臣・知事コード</t>
    <rPh sb="0" eb="2">
      <t>ダイジン</t>
    </rPh>
    <rPh sb="3" eb="5">
      <t>チジ</t>
    </rPh>
    <phoneticPr fontId="3"/>
  </si>
  <si>
    <t>建設許可番号</t>
    <rPh sb="0" eb="2">
      <t>ケンセツ</t>
    </rPh>
    <rPh sb="2" eb="4">
      <t>キョカ</t>
    </rPh>
    <rPh sb="4" eb="6">
      <t>バンゴウ</t>
    </rPh>
    <phoneticPr fontId="3"/>
  </si>
  <si>
    <t>般・特</t>
    <rPh sb="0" eb="1">
      <t>パン</t>
    </rPh>
    <rPh sb="2" eb="3">
      <t>トク</t>
    </rPh>
    <phoneticPr fontId="3"/>
  </si>
  <si>
    <t>申請</t>
    <rPh sb="0" eb="2">
      <t>シンセイ</t>
    </rPh>
    <phoneticPr fontId="3"/>
  </si>
  <si>
    <t>－</t>
    <phoneticPr fontId="3"/>
  </si>
  <si>
    <t>本社（店）</t>
    <rPh sb="0" eb="2">
      <t>ホンシャ</t>
    </rPh>
    <rPh sb="3" eb="4">
      <t>テン</t>
    </rPh>
    <phoneticPr fontId="3"/>
  </si>
  <si>
    <t>電気</t>
    <rPh sb="0" eb="2">
      <t>デンキ</t>
    </rPh>
    <phoneticPr fontId="3"/>
  </si>
  <si>
    <t>特定</t>
    <rPh sb="0" eb="2">
      <t>トクテイ</t>
    </rPh>
    <phoneticPr fontId="3"/>
  </si>
  <si>
    <t>０４</t>
    <phoneticPr fontId="3"/>
  </si>
  <si>
    <t>０１</t>
    <phoneticPr fontId="3"/>
  </si>
  <si>
    <t>申請事業所代表者氏名</t>
    <rPh sb="5" eb="8">
      <t>ダイヒョウシャ</t>
    </rPh>
    <rPh sb="8" eb="10">
      <t>シメイ</t>
    </rPh>
    <phoneticPr fontId="3"/>
  </si>
  <si>
    <t>土木</t>
    <rPh sb="0" eb="2">
      <t>ドボク</t>
    </rPh>
    <phoneticPr fontId="3"/>
  </si>
  <si>
    <t>建築</t>
    <rPh sb="0" eb="2">
      <t>ケンチク</t>
    </rPh>
    <phoneticPr fontId="3"/>
  </si>
  <si>
    <t>大工</t>
    <rPh sb="0" eb="2">
      <t>ダイク</t>
    </rPh>
    <phoneticPr fontId="3"/>
  </si>
  <si>
    <t>左官</t>
    <rPh sb="0" eb="2">
      <t>サカン</t>
    </rPh>
    <phoneticPr fontId="3"/>
  </si>
  <si>
    <t>屋根</t>
    <rPh sb="0" eb="2">
      <t>ヤネ</t>
    </rPh>
    <phoneticPr fontId="3"/>
  </si>
  <si>
    <t>鉄筋</t>
    <rPh sb="0" eb="2">
      <t>テッキン</t>
    </rPh>
    <phoneticPr fontId="3"/>
  </si>
  <si>
    <t>ほ装</t>
    <rPh sb="1" eb="2">
      <t>ソウ</t>
    </rPh>
    <phoneticPr fontId="3"/>
  </si>
  <si>
    <t>板金</t>
    <rPh sb="0" eb="2">
      <t>バンキン</t>
    </rPh>
    <phoneticPr fontId="3"/>
  </si>
  <si>
    <t>塗装</t>
    <rPh sb="0" eb="2">
      <t>トソウ</t>
    </rPh>
    <phoneticPr fontId="3"/>
  </si>
  <si>
    <t>防水</t>
    <rPh sb="0" eb="2">
      <t>ボウスイ</t>
    </rPh>
    <phoneticPr fontId="3"/>
  </si>
  <si>
    <t>機械器具設置</t>
    <rPh sb="0" eb="2">
      <t>キカイ</t>
    </rPh>
    <rPh sb="2" eb="4">
      <t>キグ</t>
    </rPh>
    <rPh sb="4" eb="6">
      <t>セッチ</t>
    </rPh>
    <phoneticPr fontId="3"/>
  </si>
  <si>
    <t>熱絶縁</t>
    <rPh sb="0" eb="1">
      <t>ネツ</t>
    </rPh>
    <rPh sb="1" eb="3">
      <t>ゼツエン</t>
    </rPh>
    <phoneticPr fontId="3"/>
  </si>
  <si>
    <t>電気通信</t>
    <rPh sb="0" eb="2">
      <t>デンキ</t>
    </rPh>
    <rPh sb="2" eb="4">
      <t>ツウシン</t>
    </rPh>
    <phoneticPr fontId="3"/>
  </si>
  <si>
    <t>造園</t>
    <rPh sb="0" eb="2">
      <t>ゾウエン</t>
    </rPh>
    <phoneticPr fontId="3"/>
  </si>
  <si>
    <t>建具</t>
    <rPh sb="0" eb="2">
      <t>タテグ</t>
    </rPh>
    <phoneticPr fontId="3"/>
  </si>
  <si>
    <t>水道施設</t>
    <rPh sb="0" eb="2">
      <t>スイドウ</t>
    </rPh>
    <rPh sb="2" eb="4">
      <t>シセツ</t>
    </rPh>
    <phoneticPr fontId="3"/>
  </si>
  <si>
    <t>消防施設</t>
    <rPh sb="0" eb="2">
      <t>ショウボウ</t>
    </rPh>
    <rPh sb="2" eb="4">
      <t>シセツ</t>
    </rPh>
    <phoneticPr fontId="3"/>
  </si>
  <si>
    <t>清掃施設</t>
    <rPh sb="0" eb="2">
      <t>セイソウ</t>
    </rPh>
    <rPh sb="2" eb="4">
      <t>シセツ</t>
    </rPh>
    <phoneticPr fontId="3"/>
  </si>
  <si>
    <t>私は下記の者を代理人と定め、次の権限を委任します。</t>
  </si>
  <si>
    <t>委任者</t>
  </si>
  <si>
    <t>所在地</t>
    <rPh sb="0" eb="3">
      <t>ショザイチ</t>
    </rPh>
    <phoneticPr fontId="3"/>
  </si>
  <si>
    <t>役職及び氏名</t>
    <rPh sb="0" eb="2">
      <t>ヤクショク</t>
    </rPh>
    <rPh sb="2" eb="3">
      <t>オヨ</t>
    </rPh>
    <rPh sb="4" eb="6">
      <t>シメイ</t>
    </rPh>
    <phoneticPr fontId="3"/>
  </si>
  <si>
    <t>　　　　　</t>
  </si>
  <si>
    <t>使用印</t>
    <rPh sb="0" eb="2">
      <t>シヨウ</t>
    </rPh>
    <rPh sb="2" eb="3">
      <t>イン</t>
    </rPh>
    <phoneticPr fontId="3"/>
  </si>
  <si>
    <t>住所</t>
    <rPh sb="0" eb="2">
      <t>ジュウショ</t>
    </rPh>
    <phoneticPr fontId="3"/>
  </si>
  <si>
    <t>入札及び見積に参加し、契約の締結をするため、上記の印鑑を使用します。</t>
    <rPh sb="2" eb="3">
      <t>オヨ</t>
    </rPh>
    <phoneticPr fontId="3"/>
  </si>
  <si>
    <t>代表者役職
及び氏名</t>
    <rPh sb="0" eb="3">
      <t>ダイヒョウシャ</t>
    </rPh>
    <rPh sb="3" eb="5">
      <t>ヤクショク</t>
    </rPh>
    <rPh sb="6" eb="7">
      <t>オヨ</t>
    </rPh>
    <rPh sb="8" eb="10">
      <t>シメイ</t>
    </rPh>
    <phoneticPr fontId="3"/>
  </si>
  <si>
    <t>使　用　印　鑑　届</t>
    <rPh sb="0" eb="1">
      <t>ツカ</t>
    </rPh>
    <rPh sb="2" eb="3">
      <t>ヨウ</t>
    </rPh>
    <rPh sb="4" eb="5">
      <t>イン</t>
    </rPh>
    <rPh sb="6" eb="7">
      <t>カガミ</t>
    </rPh>
    <rPh sb="8" eb="9">
      <t>トドケ</t>
    </rPh>
    <phoneticPr fontId="3"/>
  </si>
  <si>
    <t>平成　　年　　月　　日</t>
    <phoneticPr fontId="3"/>
  </si>
  <si>
    <t>・支社（店）等に入札・契約等の権限を委任する場合は、支社（店）等の代表者の印鑑を使用印としてください。（届出者は本社（店）代表者になります。）</t>
    <rPh sb="13" eb="14">
      <t>トウ</t>
    </rPh>
    <phoneticPr fontId="3"/>
  </si>
  <si>
    <t>・実印以外の印鑑でも構いませんが、必ず代表者の印鑑（私印でも可）をご使用ください。会社印は使用できません。</t>
    <rPh sb="1" eb="3">
      <t>ジツイン</t>
    </rPh>
    <rPh sb="3" eb="5">
      <t>イガイ</t>
    </rPh>
    <rPh sb="6" eb="8">
      <t>インカン</t>
    </rPh>
    <rPh sb="10" eb="11">
      <t>カマ</t>
    </rPh>
    <rPh sb="23" eb="25">
      <t>インカン</t>
    </rPh>
    <phoneticPr fontId="3"/>
  </si>
  <si>
    <t>-</t>
    <phoneticPr fontId="3"/>
  </si>
  <si>
    <t>と</t>
    <phoneticPr fontId="3"/>
  </si>
  <si>
    <t>タ</t>
    <phoneticPr fontId="3"/>
  </si>
  <si>
    <t>ほ</t>
    <phoneticPr fontId="3"/>
  </si>
  <si>
    <t>しゅ</t>
    <phoneticPr fontId="3"/>
  </si>
  <si>
    <t>ガ</t>
    <phoneticPr fontId="3"/>
  </si>
  <si>
    <t>○○太郎</t>
    <rPh sb="2" eb="4">
      <t>タロウ</t>
    </rPh>
    <phoneticPr fontId="3"/>
  </si>
  <si>
    <t>委　　　任　　　状</t>
    <phoneticPr fontId="3"/>
  </si>
  <si>
    <t>所在地</t>
    <phoneticPr fontId="3"/>
  </si>
  <si>
    <t>商号又は名称　</t>
    <phoneticPr fontId="3"/>
  </si>
  <si>
    <t>委任事項　　</t>
    <phoneticPr fontId="3"/>
  </si>
  <si>
    <t>１．入札、見積及び契約締結に関する件</t>
    <phoneticPr fontId="3"/>
  </si>
  <si>
    <t>委任期間</t>
    <phoneticPr fontId="3"/>
  </si>
  <si>
    <t>受任者</t>
    <phoneticPr fontId="3"/>
  </si>
  <si>
    <t>・ゴム等の変形しやすい材質の印鑑や、同じ印影のものが量販されているような印鑑は避けてください。</t>
    <phoneticPr fontId="3"/>
  </si>
  <si>
    <t>氏名</t>
    <rPh sb="0" eb="2">
      <t>シメイ</t>
    </rPh>
    <phoneticPr fontId="3"/>
  </si>
  <si>
    <t>143</t>
  </si>
  <si>
    <t>144</t>
  </si>
  <si>
    <t>145</t>
  </si>
  <si>
    <t>146</t>
  </si>
  <si>
    <t>147</t>
  </si>
  <si>
    <t>148</t>
  </si>
  <si>
    <t>149</t>
  </si>
  <si>
    <t>150</t>
  </si>
  <si>
    <t>151</t>
  </si>
  <si>
    <t>152</t>
  </si>
  <si>
    <t>153</t>
  </si>
  <si>
    <t>154</t>
  </si>
  <si>
    <t>155</t>
  </si>
  <si>
    <t>代陽</t>
    <rPh sb="0" eb="1">
      <t>タイ</t>
    </rPh>
    <rPh sb="1" eb="2">
      <t>ヨウ</t>
    </rPh>
    <phoneticPr fontId="3"/>
  </si>
  <si>
    <t>八代</t>
    <rPh sb="0" eb="2">
      <t>ヤツシロ</t>
    </rPh>
    <phoneticPr fontId="3"/>
  </si>
  <si>
    <t>太田郷</t>
    <rPh sb="0" eb="3">
      <t>オオタゴウ</t>
    </rPh>
    <phoneticPr fontId="3"/>
  </si>
  <si>
    <t>植柳</t>
    <rPh sb="0" eb="2">
      <t>ウヤナギ</t>
    </rPh>
    <phoneticPr fontId="3"/>
  </si>
  <si>
    <t>麦島</t>
    <rPh sb="0" eb="2">
      <t>ムギシマ</t>
    </rPh>
    <phoneticPr fontId="3"/>
  </si>
  <si>
    <t>八千把</t>
    <rPh sb="0" eb="1">
      <t>ヤ</t>
    </rPh>
    <rPh sb="1" eb="2">
      <t>チ</t>
    </rPh>
    <rPh sb="2" eb="3">
      <t>ワ</t>
    </rPh>
    <phoneticPr fontId="3"/>
  </si>
  <si>
    <t>高田</t>
    <rPh sb="0" eb="2">
      <t>コウダ</t>
    </rPh>
    <phoneticPr fontId="3"/>
  </si>
  <si>
    <t>金剛</t>
    <rPh sb="0" eb="2">
      <t>コンゴウ</t>
    </rPh>
    <phoneticPr fontId="3"/>
  </si>
  <si>
    <t>郡築</t>
    <rPh sb="0" eb="2">
      <t>グンチク</t>
    </rPh>
    <phoneticPr fontId="3"/>
  </si>
  <si>
    <t>宮地</t>
    <rPh sb="0" eb="2">
      <t>ミヤジ</t>
    </rPh>
    <phoneticPr fontId="3"/>
  </si>
  <si>
    <t>日奈久</t>
    <rPh sb="0" eb="3">
      <t>ヒナグ</t>
    </rPh>
    <phoneticPr fontId="3"/>
  </si>
  <si>
    <t>昭和</t>
    <rPh sb="0" eb="2">
      <t>ショウワ</t>
    </rPh>
    <phoneticPr fontId="3"/>
  </si>
  <si>
    <t>松高</t>
    <rPh sb="0" eb="2">
      <t>マツタカ</t>
    </rPh>
    <phoneticPr fontId="3"/>
  </si>
  <si>
    <t>二見</t>
    <rPh sb="0" eb="2">
      <t>フタミ</t>
    </rPh>
    <phoneticPr fontId="3"/>
  </si>
  <si>
    <t>坂本</t>
    <rPh sb="0" eb="2">
      <t>サカモト</t>
    </rPh>
    <phoneticPr fontId="3"/>
  </si>
  <si>
    <t>千丁</t>
    <rPh sb="0" eb="2">
      <t>センチョウ</t>
    </rPh>
    <phoneticPr fontId="3"/>
  </si>
  <si>
    <t>鏡</t>
    <rPh sb="0" eb="1">
      <t>カガミ</t>
    </rPh>
    <phoneticPr fontId="3"/>
  </si>
  <si>
    <t>東陽</t>
    <rPh sb="0" eb="2">
      <t>トウヨウ</t>
    </rPh>
    <phoneticPr fontId="3"/>
  </si>
  <si>
    <t>泉</t>
    <rPh sb="0" eb="1">
      <t>イズミ</t>
    </rPh>
    <phoneticPr fontId="3"/>
  </si>
  <si>
    <t>龍峯</t>
    <rPh sb="0" eb="1">
      <t>リュウ</t>
    </rPh>
    <rPh sb="1" eb="2">
      <t>ホウ</t>
    </rPh>
    <phoneticPr fontId="3"/>
  </si>
  <si>
    <r>
      <t>（</t>
    </r>
    <r>
      <rPr>
        <b/>
        <u/>
        <sz val="8"/>
        <rFont val="ＭＳ Ｐ明朝"/>
        <family val="1"/>
        <charset val="128"/>
      </rPr>
      <t>会社の実印</t>
    </r>
    <r>
      <rPr>
        <sz val="8"/>
        <rFont val="ＭＳ Ｐ明朝"/>
        <family val="1"/>
        <charset val="128"/>
      </rPr>
      <t>を押すこと。）</t>
    </r>
    <rPh sb="1" eb="3">
      <t>カイシャ</t>
    </rPh>
    <rPh sb="4" eb="6">
      <t>ジツイン</t>
    </rPh>
    <rPh sb="7" eb="8">
      <t>オ</t>
    </rPh>
    <phoneticPr fontId="3"/>
  </si>
  <si>
    <t>１４</t>
    <phoneticPr fontId="3"/>
  </si>
  <si>
    <t>０２</t>
    <phoneticPr fontId="3"/>
  </si>
  <si>
    <t>０３</t>
    <phoneticPr fontId="3"/>
  </si>
  <si>
    <r>
      <t>申請事業所区分</t>
    </r>
    <r>
      <rPr>
        <vertAlign val="superscript"/>
        <sz val="10"/>
        <rFont val="ＭＳ Ｐ明朝"/>
        <family val="1"/>
        <charset val="128"/>
      </rPr>
      <t>※2</t>
    </r>
    <rPh sb="0" eb="2">
      <t>シンセイ</t>
    </rPh>
    <rPh sb="2" eb="5">
      <t>ジギョウショ</t>
    </rPh>
    <rPh sb="5" eb="7">
      <t>クブン</t>
    </rPh>
    <phoneticPr fontId="3"/>
  </si>
  <si>
    <t>※2 支社（店）等に入札・契約等の権限を委任する場合は、当該支社（店）等を申請事業所とすること。</t>
    <phoneticPr fontId="3"/>
  </si>
  <si>
    <t>０５</t>
    <phoneticPr fontId="3"/>
  </si>
  <si>
    <t>０６</t>
    <phoneticPr fontId="3"/>
  </si>
  <si>
    <t xml:space="preserve">０８
</t>
    <phoneticPr fontId="3"/>
  </si>
  <si>
    <t>０９</t>
    <phoneticPr fontId="3"/>
  </si>
  <si>
    <t>１０</t>
    <phoneticPr fontId="3"/>
  </si>
  <si>
    <t>１１</t>
    <phoneticPr fontId="3"/>
  </si>
  <si>
    <t>１２</t>
    <phoneticPr fontId="3"/>
  </si>
  <si>
    <t>１３</t>
    <phoneticPr fontId="3"/>
  </si>
  <si>
    <t>【事　業　所】</t>
    <rPh sb="1" eb="2">
      <t>コト</t>
    </rPh>
    <rPh sb="3" eb="4">
      <t>ギョウ</t>
    </rPh>
    <rPh sb="5" eb="6">
      <t>ショ</t>
    </rPh>
    <phoneticPr fontId="3"/>
  </si>
  <si>
    <t>工事様式①</t>
    <rPh sb="0" eb="2">
      <t>コウジ</t>
    </rPh>
    <rPh sb="2" eb="4">
      <t>ヨウシキ</t>
    </rPh>
    <phoneticPr fontId="3"/>
  </si>
  <si>
    <t>コード</t>
  </si>
  <si>
    <t>－</t>
  </si>
  <si>
    <t>001</t>
  </si>
  <si>
    <t>002</t>
  </si>
  <si>
    <t>003</t>
  </si>
  <si>
    <t>004</t>
  </si>
  <si>
    <t>111</t>
  </si>
  <si>
    <t>212</t>
  </si>
  <si>
    <t>113</t>
  </si>
  <si>
    <t>214</t>
  </si>
  <si>
    <t>215</t>
  </si>
  <si>
    <t>216</t>
  </si>
  <si>
    <t>120</t>
  </si>
  <si>
    <t>221</t>
  </si>
  <si>
    <t>222</t>
  </si>
  <si>
    <t>223</t>
  </si>
  <si>
    <t>127</t>
  </si>
  <si>
    <t>228</t>
  </si>
  <si>
    <t>129</t>
  </si>
  <si>
    <t>230</t>
  </si>
  <si>
    <t>133</t>
  </si>
  <si>
    <t>234</t>
  </si>
  <si>
    <t>137</t>
  </si>
  <si>
    <t>238</t>
  </si>
  <si>
    <t>239</t>
  </si>
  <si>
    <t>141</t>
  </si>
  <si>
    <t>142</t>
  </si>
  <si>
    <t>256</t>
  </si>
  <si>
    <t>258</t>
  </si>
  <si>
    <t>259</t>
  </si>
  <si>
    <t>265</t>
  </si>
  <si>
    <t>168</t>
  </si>
  <si>
    <t>169</t>
  </si>
  <si>
    <t>061</t>
  </si>
  <si>
    <t>062</t>
  </si>
  <si>
    <t>063</t>
  </si>
  <si>
    <t>171</t>
  </si>
  <si>
    <t>271</t>
  </si>
  <si>
    <t>172</t>
  </si>
  <si>
    <t>272</t>
  </si>
  <si>
    <t>173</t>
  </si>
  <si>
    <t>273</t>
  </si>
  <si>
    <t>166</t>
  </si>
  <si>
    <t>266</t>
  </si>
  <si>
    <t>174</t>
  </si>
  <si>
    <t>274</t>
  </si>
  <si>
    <t>175</t>
  </si>
  <si>
    <t>275</t>
  </si>
  <si>
    <t>176</t>
  </si>
  <si>
    <t>276</t>
  </si>
  <si>
    <t>177</t>
  </si>
  <si>
    <t>277</t>
  </si>
  <si>
    <t>178</t>
  </si>
  <si>
    <t>278</t>
  </si>
  <si>
    <t>179</t>
  </si>
  <si>
    <t>279</t>
  </si>
  <si>
    <t>180</t>
  </si>
  <si>
    <t>280</t>
  </si>
  <si>
    <t>181</t>
  </si>
  <si>
    <t>281</t>
  </si>
  <si>
    <t>182</t>
  </si>
  <si>
    <t>282</t>
  </si>
  <si>
    <t>183</t>
  </si>
  <si>
    <t>283</t>
  </si>
  <si>
    <t>184</t>
  </si>
  <si>
    <t>284</t>
  </si>
  <si>
    <t>185</t>
  </si>
  <si>
    <t>285</t>
  </si>
  <si>
    <t>186</t>
  </si>
  <si>
    <t>286</t>
  </si>
  <si>
    <t>187</t>
  </si>
  <si>
    <t>287</t>
  </si>
  <si>
    <t>188</t>
  </si>
  <si>
    <t>288</t>
  </si>
  <si>
    <t>189</t>
  </si>
  <si>
    <t>289</t>
  </si>
  <si>
    <t>190</t>
  </si>
  <si>
    <t>290</t>
  </si>
  <si>
    <t>191</t>
  </si>
  <si>
    <t>291</t>
  </si>
  <si>
    <t>167</t>
  </si>
  <si>
    <t>192</t>
  </si>
  <si>
    <t>292</t>
  </si>
  <si>
    <t>193</t>
  </si>
  <si>
    <t>293</t>
  </si>
  <si>
    <t>194</t>
  </si>
  <si>
    <t>294</t>
  </si>
  <si>
    <t>195</t>
  </si>
  <si>
    <t>295</t>
  </si>
  <si>
    <t>196</t>
  </si>
  <si>
    <t>296</t>
  </si>
  <si>
    <t>197</t>
  </si>
  <si>
    <t>297</t>
  </si>
  <si>
    <t>198</t>
  </si>
  <si>
    <t>298</t>
  </si>
  <si>
    <t>099</t>
  </si>
  <si>
    <t>技術者氏名</t>
    <rPh sb="0" eb="3">
      <t>ギジュツシャ</t>
    </rPh>
    <rPh sb="3" eb="5">
      <t>シメイ</t>
    </rPh>
    <phoneticPr fontId="3"/>
  </si>
  <si>
    <t>最終学歴
・
実務年数</t>
    <rPh sb="0" eb="2">
      <t>サイシュウ</t>
    </rPh>
    <rPh sb="2" eb="4">
      <t>ガクレキ</t>
    </rPh>
    <rPh sb="7" eb="9">
      <t>ジツム</t>
    </rPh>
    <rPh sb="9" eb="11">
      <t>ネンスウ</t>
    </rPh>
    <phoneticPr fontId="3"/>
  </si>
  <si>
    <t>浄化槽設備士</t>
    <rPh sb="0" eb="3">
      <t>ジョウカソウ</t>
    </rPh>
    <rPh sb="3" eb="5">
      <t>セツビ</t>
    </rPh>
    <rPh sb="5" eb="6">
      <t>シ</t>
    </rPh>
    <phoneticPr fontId="41"/>
  </si>
  <si>
    <t>一級建設機械施工技士</t>
    <rPh sb="0" eb="2">
      <t>イッキュウ</t>
    </rPh>
    <rPh sb="2" eb="4">
      <t>ケンセツ</t>
    </rPh>
    <rPh sb="4" eb="6">
      <t>キカイ</t>
    </rPh>
    <rPh sb="6" eb="8">
      <t>セコウ</t>
    </rPh>
    <rPh sb="8" eb="10">
      <t>ギシ</t>
    </rPh>
    <phoneticPr fontId="41"/>
  </si>
  <si>
    <t>一級土木施工管理技士</t>
    <rPh sb="0" eb="2">
      <t>イッキュウ</t>
    </rPh>
    <rPh sb="2" eb="4">
      <t>ドボク</t>
    </rPh>
    <rPh sb="4" eb="6">
      <t>セコウ</t>
    </rPh>
    <rPh sb="6" eb="8">
      <t>カンリ</t>
    </rPh>
    <rPh sb="8" eb="10">
      <t>ギシ</t>
    </rPh>
    <phoneticPr fontId="41"/>
  </si>
  <si>
    <t>二級土木施工管理技士（土木）</t>
    <rPh sb="0" eb="2">
      <t>ニキュウ</t>
    </rPh>
    <rPh sb="2" eb="4">
      <t>ドボク</t>
    </rPh>
    <rPh sb="4" eb="6">
      <t>セコウ</t>
    </rPh>
    <rPh sb="6" eb="8">
      <t>カンリ</t>
    </rPh>
    <rPh sb="8" eb="10">
      <t>ギシ</t>
    </rPh>
    <rPh sb="11" eb="13">
      <t>ドボク</t>
    </rPh>
    <phoneticPr fontId="41"/>
  </si>
  <si>
    <t>二級土木施工管理技士（鋼構造物塗装）</t>
    <rPh sb="0" eb="2">
      <t>ニキュウ</t>
    </rPh>
    <rPh sb="2" eb="4">
      <t>ドボク</t>
    </rPh>
    <rPh sb="4" eb="6">
      <t>セコウ</t>
    </rPh>
    <rPh sb="6" eb="8">
      <t>カンリ</t>
    </rPh>
    <rPh sb="8" eb="10">
      <t>ギシ</t>
    </rPh>
    <rPh sb="11" eb="12">
      <t>コウ</t>
    </rPh>
    <rPh sb="12" eb="15">
      <t>コウゾウブツ</t>
    </rPh>
    <rPh sb="15" eb="17">
      <t>トソウ</t>
    </rPh>
    <phoneticPr fontId="41"/>
  </si>
  <si>
    <t>二級土木施工管理技士（薬液注入）</t>
    <rPh sb="0" eb="2">
      <t>ニキュウ</t>
    </rPh>
    <rPh sb="2" eb="4">
      <t>ドボク</t>
    </rPh>
    <rPh sb="4" eb="6">
      <t>セコウ</t>
    </rPh>
    <rPh sb="6" eb="8">
      <t>カンリ</t>
    </rPh>
    <rPh sb="8" eb="10">
      <t>ギシ</t>
    </rPh>
    <rPh sb="11" eb="13">
      <t>ヤクエキ</t>
    </rPh>
    <rPh sb="13" eb="15">
      <t>チュウニュウ</t>
    </rPh>
    <phoneticPr fontId="41"/>
  </si>
  <si>
    <t>一級建築施工管理技士</t>
    <rPh sb="0" eb="2">
      <t>イッキュウ</t>
    </rPh>
    <rPh sb="2" eb="4">
      <t>ケンチク</t>
    </rPh>
    <rPh sb="4" eb="6">
      <t>セコウ</t>
    </rPh>
    <rPh sb="6" eb="8">
      <t>カンリ</t>
    </rPh>
    <rPh sb="8" eb="10">
      <t>ギシ</t>
    </rPh>
    <phoneticPr fontId="41"/>
  </si>
  <si>
    <t>二級建築施工管理技士（建築）</t>
    <rPh sb="0" eb="2">
      <t>ニキュウ</t>
    </rPh>
    <rPh sb="2" eb="4">
      <t>ケンチク</t>
    </rPh>
    <rPh sb="4" eb="6">
      <t>セコウ</t>
    </rPh>
    <rPh sb="6" eb="8">
      <t>カンリ</t>
    </rPh>
    <rPh sb="8" eb="10">
      <t>ギシ</t>
    </rPh>
    <rPh sb="11" eb="13">
      <t>ケンチク</t>
    </rPh>
    <phoneticPr fontId="41"/>
  </si>
  <si>
    <t>二級建築施工管理技士（軀体）</t>
    <rPh sb="0" eb="2">
      <t>ニキュウ</t>
    </rPh>
    <rPh sb="2" eb="4">
      <t>ケンチク</t>
    </rPh>
    <rPh sb="4" eb="6">
      <t>セコウ</t>
    </rPh>
    <rPh sb="6" eb="8">
      <t>カンリ</t>
    </rPh>
    <rPh sb="8" eb="10">
      <t>ギシ</t>
    </rPh>
    <rPh sb="11" eb="12">
      <t>カラダ</t>
    </rPh>
    <rPh sb="12" eb="13">
      <t>カラダ</t>
    </rPh>
    <phoneticPr fontId="41"/>
  </si>
  <si>
    <t>二級建築施工管理技士（仕上げ）</t>
    <rPh sb="0" eb="2">
      <t>ニキュウ</t>
    </rPh>
    <rPh sb="2" eb="4">
      <t>ケンチク</t>
    </rPh>
    <rPh sb="4" eb="6">
      <t>セコウ</t>
    </rPh>
    <rPh sb="6" eb="8">
      <t>カンリ</t>
    </rPh>
    <rPh sb="8" eb="10">
      <t>ギシ</t>
    </rPh>
    <rPh sb="11" eb="13">
      <t>シア</t>
    </rPh>
    <phoneticPr fontId="41"/>
  </si>
  <si>
    <t>一級電気工事施工管理技士</t>
    <rPh sb="0" eb="2">
      <t>イッキュウ</t>
    </rPh>
    <rPh sb="2" eb="4">
      <t>デンキ</t>
    </rPh>
    <rPh sb="4" eb="6">
      <t>コウジ</t>
    </rPh>
    <rPh sb="6" eb="8">
      <t>セコウ</t>
    </rPh>
    <rPh sb="8" eb="10">
      <t>カンリ</t>
    </rPh>
    <rPh sb="10" eb="12">
      <t>ギシ</t>
    </rPh>
    <phoneticPr fontId="41"/>
  </si>
  <si>
    <t>二級電気工事施工管理技士</t>
    <rPh sb="0" eb="2">
      <t>ニキュウ</t>
    </rPh>
    <rPh sb="2" eb="4">
      <t>デンキ</t>
    </rPh>
    <rPh sb="4" eb="6">
      <t>コウジ</t>
    </rPh>
    <rPh sb="6" eb="8">
      <t>セコウ</t>
    </rPh>
    <rPh sb="8" eb="10">
      <t>カンリ</t>
    </rPh>
    <rPh sb="10" eb="12">
      <t>ギシ</t>
    </rPh>
    <phoneticPr fontId="41"/>
  </si>
  <si>
    <t>一級管工事施工管理技士</t>
    <rPh sb="0" eb="2">
      <t>イッキュウ</t>
    </rPh>
    <rPh sb="2" eb="3">
      <t>カン</t>
    </rPh>
    <rPh sb="3" eb="5">
      <t>コウジ</t>
    </rPh>
    <rPh sb="5" eb="7">
      <t>セコウ</t>
    </rPh>
    <rPh sb="7" eb="9">
      <t>カンリ</t>
    </rPh>
    <rPh sb="9" eb="11">
      <t>ギシ</t>
    </rPh>
    <phoneticPr fontId="41"/>
  </si>
  <si>
    <t>二級管工事施工管理技士</t>
    <rPh sb="0" eb="2">
      <t>ニキュウ</t>
    </rPh>
    <rPh sb="2" eb="3">
      <t>カン</t>
    </rPh>
    <rPh sb="3" eb="5">
      <t>コウジ</t>
    </rPh>
    <rPh sb="5" eb="7">
      <t>セコウ</t>
    </rPh>
    <rPh sb="7" eb="9">
      <t>カンリ</t>
    </rPh>
    <rPh sb="9" eb="11">
      <t>ギシ</t>
    </rPh>
    <phoneticPr fontId="41"/>
  </si>
  <si>
    <t>一級造園施工管理技士</t>
    <rPh sb="0" eb="2">
      <t>イッキュウ</t>
    </rPh>
    <rPh sb="2" eb="4">
      <t>ゾウエン</t>
    </rPh>
    <rPh sb="4" eb="6">
      <t>セコウ</t>
    </rPh>
    <rPh sb="6" eb="8">
      <t>カンリ</t>
    </rPh>
    <rPh sb="8" eb="10">
      <t>ギシ</t>
    </rPh>
    <phoneticPr fontId="41"/>
  </si>
  <si>
    <t>二級造園施工管理技士</t>
    <rPh sb="0" eb="2">
      <t>ニキュウ</t>
    </rPh>
    <rPh sb="2" eb="4">
      <t>ゾウエン</t>
    </rPh>
    <rPh sb="4" eb="6">
      <t>セコウ</t>
    </rPh>
    <rPh sb="6" eb="8">
      <t>カンリ</t>
    </rPh>
    <rPh sb="8" eb="10">
      <t>ギシ</t>
    </rPh>
    <phoneticPr fontId="41"/>
  </si>
  <si>
    <t>一級建築士</t>
    <rPh sb="0" eb="2">
      <t>イッキュウ</t>
    </rPh>
    <rPh sb="2" eb="5">
      <t>ケンチクシ</t>
    </rPh>
    <phoneticPr fontId="41"/>
  </si>
  <si>
    <t>二級建築士</t>
    <rPh sb="0" eb="2">
      <t>ニキュウ</t>
    </rPh>
    <rPh sb="2" eb="5">
      <t>ケンチクシ</t>
    </rPh>
    <phoneticPr fontId="41"/>
  </si>
  <si>
    <t>木造建築士</t>
    <rPh sb="0" eb="2">
      <t>モクゾウ</t>
    </rPh>
    <rPh sb="2" eb="5">
      <t>ケンチクシ</t>
    </rPh>
    <phoneticPr fontId="41"/>
  </si>
  <si>
    <t>建設</t>
    <rPh sb="0" eb="2">
      <t>ケンセツ</t>
    </rPh>
    <phoneticPr fontId="41"/>
  </si>
  <si>
    <t>建設「鋼構造及びコンクリート」</t>
    <rPh sb="0" eb="2">
      <t>ケンセツ</t>
    </rPh>
    <rPh sb="3" eb="4">
      <t>コウ</t>
    </rPh>
    <rPh sb="4" eb="6">
      <t>コウゾウ</t>
    </rPh>
    <rPh sb="6" eb="7">
      <t>オヨ</t>
    </rPh>
    <phoneticPr fontId="41"/>
  </si>
  <si>
    <t>農業「農業土木」</t>
    <rPh sb="0" eb="2">
      <t>ノウギョウ</t>
    </rPh>
    <rPh sb="3" eb="5">
      <t>ノウギョウ</t>
    </rPh>
    <rPh sb="5" eb="7">
      <t>ドボク</t>
    </rPh>
    <phoneticPr fontId="41"/>
  </si>
  <si>
    <t>電気･電子</t>
    <rPh sb="0" eb="2">
      <t>デンキ</t>
    </rPh>
    <rPh sb="3" eb="5">
      <t>デンシ</t>
    </rPh>
    <phoneticPr fontId="41"/>
  </si>
  <si>
    <t>機械</t>
    <rPh sb="0" eb="2">
      <t>キカイ</t>
    </rPh>
    <phoneticPr fontId="41"/>
  </si>
  <si>
    <t>機械「流体機械」又は「暖冷房及び冷凍機械」</t>
    <rPh sb="0" eb="2">
      <t>キカイ</t>
    </rPh>
    <rPh sb="3" eb="5">
      <t>リュウタイ</t>
    </rPh>
    <rPh sb="5" eb="7">
      <t>キカイ</t>
    </rPh>
    <rPh sb="8" eb="9">
      <t>マタ</t>
    </rPh>
    <rPh sb="11" eb="12">
      <t>ダン</t>
    </rPh>
    <rPh sb="12" eb="14">
      <t>レイボウ</t>
    </rPh>
    <rPh sb="14" eb="15">
      <t>オヨ</t>
    </rPh>
    <rPh sb="16" eb="18">
      <t>レイトウ</t>
    </rPh>
    <rPh sb="18" eb="20">
      <t>キカイ</t>
    </rPh>
    <phoneticPr fontId="41"/>
  </si>
  <si>
    <t>水道</t>
    <rPh sb="0" eb="2">
      <t>スイドウ</t>
    </rPh>
    <phoneticPr fontId="41"/>
  </si>
  <si>
    <t>水道「上水道及び工業用水道」</t>
    <rPh sb="0" eb="2">
      <t>スイドウ</t>
    </rPh>
    <rPh sb="3" eb="6">
      <t>ジョウスイドウ</t>
    </rPh>
    <rPh sb="6" eb="7">
      <t>オヨ</t>
    </rPh>
    <rPh sb="8" eb="11">
      <t>コウギョウヨウ</t>
    </rPh>
    <rPh sb="11" eb="13">
      <t>スイドウ</t>
    </rPh>
    <phoneticPr fontId="41"/>
  </si>
  <si>
    <t>水産「水産土木」</t>
    <rPh sb="0" eb="2">
      <t>スイサン</t>
    </rPh>
    <rPh sb="3" eb="5">
      <t>スイサン</t>
    </rPh>
    <rPh sb="5" eb="7">
      <t>ドボク</t>
    </rPh>
    <phoneticPr fontId="41"/>
  </si>
  <si>
    <t>林業「林業」</t>
    <rPh sb="0" eb="2">
      <t>リンギョウ</t>
    </rPh>
    <rPh sb="3" eb="5">
      <t>リンギョウ</t>
    </rPh>
    <phoneticPr fontId="41"/>
  </si>
  <si>
    <t>林業「森林土木」</t>
    <rPh sb="0" eb="2">
      <t>リンギョウ</t>
    </rPh>
    <rPh sb="3" eb="5">
      <t>シンリン</t>
    </rPh>
    <rPh sb="5" eb="7">
      <t>ドボク</t>
    </rPh>
    <phoneticPr fontId="41"/>
  </si>
  <si>
    <t>衛生工学</t>
    <rPh sb="0" eb="2">
      <t>エイセイ</t>
    </rPh>
    <rPh sb="2" eb="4">
      <t>コウガク</t>
    </rPh>
    <phoneticPr fontId="41"/>
  </si>
  <si>
    <t>衛生工学「水質管理」</t>
    <rPh sb="0" eb="2">
      <t>エイセイ</t>
    </rPh>
    <rPh sb="2" eb="4">
      <t>コウガク</t>
    </rPh>
    <rPh sb="5" eb="7">
      <t>スイシツ</t>
    </rPh>
    <rPh sb="7" eb="9">
      <t>カンリ</t>
    </rPh>
    <phoneticPr fontId="41"/>
  </si>
  <si>
    <t>衛生工学「廃棄物処理」又は「汚物処理」</t>
    <rPh sb="0" eb="2">
      <t>エイセイ</t>
    </rPh>
    <rPh sb="2" eb="4">
      <t>コウガク</t>
    </rPh>
    <rPh sb="5" eb="8">
      <t>ハイキブツ</t>
    </rPh>
    <rPh sb="8" eb="10">
      <t>ショリ</t>
    </rPh>
    <rPh sb="11" eb="12">
      <t>マタ</t>
    </rPh>
    <rPh sb="14" eb="16">
      <t>オブツ</t>
    </rPh>
    <rPh sb="16" eb="18">
      <t>ショリ</t>
    </rPh>
    <phoneticPr fontId="41"/>
  </si>
  <si>
    <t>第一種電気工事士</t>
    <rPh sb="0" eb="1">
      <t>ダイ</t>
    </rPh>
    <rPh sb="1" eb="3">
      <t>イッシュ</t>
    </rPh>
    <rPh sb="3" eb="5">
      <t>デンキ</t>
    </rPh>
    <rPh sb="5" eb="7">
      <t>コウジ</t>
    </rPh>
    <rPh sb="7" eb="8">
      <t>シ</t>
    </rPh>
    <phoneticPr fontId="41"/>
  </si>
  <si>
    <t>第二種電気工事士</t>
    <rPh sb="0" eb="1">
      <t>ダイ</t>
    </rPh>
    <rPh sb="1" eb="2">
      <t>ニ</t>
    </rPh>
    <rPh sb="2" eb="3">
      <t>シュ</t>
    </rPh>
    <rPh sb="3" eb="5">
      <t>デンキ</t>
    </rPh>
    <rPh sb="5" eb="7">
      <t>コウジ</t>
    </rPh>
    <rPh sb="7" eb="8">
      <t>シ</t>
    </rPh>
    <phoneticPr fontId="41"/>
  </si>
  <si>
    <t>電気主任技術者（第１種～第３種）</t>
    <rPh sb="0" eb="2">
      <t>デンキ</t>
    </rPh>
    <rPh sb="2" eb="4">
      <t>シュニン</t>
    </rPh>
    <rPh sb="4" eb="7">
      <t>ギジュツシャ</t>
    </rPh>
    <rPh sb="8" eb="9">
      <t>ダイ</t>
    </rPh>
    <rPh sb="10" eb="11">
      <t>シュ</t>
    </rPh>
    <rPh sb="12" eb="13">
      <t>ダイ</t>
    </rPh>
    <rPh sb="14" eb="15">
      <t>シュ</t>
    </rPh>
    <phoneticPr fontId="41"/>
  </si>
  <si>
    <t>電気通信主任技術者</t>
    <rPh sb="0" eb="2">
      <t>デンキ</t>
    </rPh>
    <rPh sb="2" eb="4">
      <t>ツウシン</t>
    </rPh>
    <rPh sb="4" eb="6">
      <t>シュニン</t>
    </rPh>
    <rPh sb="6" eb="9">
      <t>ギジュツシャ</t>
    </rPh>
    <phoneticPr fontId="41"/>
  </si>
  <si>
    <t>給水装置工事主任技術者</t>
    <rPh sb="0" eb="2">
      <t>キュウスイ</t>
    </rPh>
    <rPh sb="2" eb="4">
      <t>ソウチ</t>
    </rPh>
    <rPh sb="4" eb="6">
      <t>コウジ</t>
    </rPh>
    <rPh sb="6" eb="8">
      <t>シュニン</t>
    </rPh>
    <rPh sb="8" eb="11">
      <t>ギジュツシャ</t>
    </rPh>
    <phoneticPr fontId="41"/>
  </si>
  <si>
    <t>建築設備士</t>
    <rPh sb="0" eb="2">
      <t>ケンチク</t>
    </rPh>
    <rPh sb="2" eb="4">
      <t>セツビ</t>
    </rPh>
    <rPh sb="4" eb="5">
      <t>シ</t>
    </rPh>
    <phoneticPr fontId="41"/>
  </si>
  <si>
    <t>建築大工（１級）</t>
    <rPh sb="0" eb="2">
      <t>ケンチク</t>
    </rPh>
    <rPh sb="2" eb="4">
      <t>ダイク</t>
    </rPh>
    <rPh sb="6" eb="7">
      <t>キュウ</t>
    </rPh>
    <phoneticPr fontId="41"/>
  </si>
  <si>
    <t>建築大工（２級）</t>
    <rPh sb="0" eb="2">
      <t>ケンチク</t>
    </rPh>
    <rPh sb="2" eb="4">
      <t>ダイク</t>
    </rPh>
    <rPh sb="6" eb="7">
      <t>キュウ</t>
    </rPh>
    <phoneticPr fontId="41"/>
  </si>
  <si>
    <t>左官（１級）</t>
    <rPh sb="0" eb="2">
      <t>サカン</t>
    </rPh>
    <rPh sb="4" eb="5">
      <t>キュウ</t>
    </rPh>
    <phoneticPr fontId="41"/>
  </si>
  <si>
    <t>左官（２級）</t>
    <rPh sb="0" eb="2">
      <t>サカン</t>
    </rPh>
    <rPh sb="4" eb="5">
      <t>キュウ</t>
    </rPh>
    <phoneticPr fontId="41"/>
  </si>
  <si>
    <t>とび・とび工・型枠施工・コンクリート圧送施工（１級）</t>
    <rPh sb="5" eb="6">
      <t>コウ</t>
    </rPh>
    <rPh sb="7" eb="9">
      <t>カタワク</t>
    </rPh>
    <rPh sb="9" eb="11">
      <t>セコウ</t>
    </rPh>
    <rPh sb="18" eb="19">
      <t>アツ</t>
    </rPh>
    <rPh sb="19" eb="20">
      <t>ソウ</t>
    </rPh>
    <rPh sb="20" eb="22">
      <t>セコウ</t>
    </rPh>
    <rPh sb="24" eb="25">
      <t>キュウ</t>
    </rPh>
    <phoneticPr fontId="41"/>
  </si>
  <si>
    <t>とび・とび工・型枠施工・コンクリート圧送施工（２級）</t>
    <rPh sb="5" eb="6">
      <t>コウ</t>
    </rPh>
    <rPh sb="7" eb="9">
      <t>カタワク</t>
    </rPh>
    <rPh sb="9" eb="11">
      <t>セコウ</t>
    </rPh>
    <rPh sb="18" eb="19">
      <t>アツ</t>
    </rPh>
    <rPh sb="19" eb="20">
      <t>ソウ</t>
    </rPh>
    <rPh sb="20" eb="22">
      <t>セコウ</t>
    </rPh>
    <rPh sb="24" eb="25">
      <t>キュウ</t>
    </rPh>
    <phoneticPr fontId="41"/>
  </si>
  <si>
    <t>ウエルポイント施工（１級）</t>
    <rPh sb="7" eb="9">
      <t>セコウ</t>
    </rPh>
    <rPh sb="11" eb="12">
      <t>キュウ</t>
    </rPh>
    <phoneticPr fontId="41"/>
  </si>
  <si>
    <t>ウエルポイント施工（２級）</t>
    <rPh sb="7" eb="9">
      <t>セコウ</t>
    </rPh>
    <rPh sb="11" eb="12">
      <t>キュウ</t>
    </rPh>
    <phoneticPr fontId="41"/>
  </si>
  <si>
    <t>空気調和設備配管・冷凍空気調和機器施工（１級）</t>
    <rPh sb="0" eb="2">
      <t>クウキ</t>
    </rPh>
    <rPh sb="2" eb="4">
      <t>チョウワ</t>
    </rPh>
    <rPh sb="4" eb="6">
      <t>セツビ</t>
    </rPh>
    <rPh sb="6" eb="8">
      <t>ハイカン</t>
    </rPh>
    <rPh sb="9" eb="11">
      <t>レイトウ</t>
    </rPh>
    <rPh sb="11" eb="13">
      <t>クウキ</t>
    </rPh>
    <rPh sb="13" eb="15">
      <t>チョウワ</t>
    </rPh>
    <rPh sb="15" eb="17">
      <t>キキ</t>
    </rPh>
    <rPh sb="17" eb="19">
      <t>セコウ</t>
    </rPh>
    <rPh sb="21" eb="22">
      <t>キュウ</t>
    </rPh>
    <phoneticPr fontId="41"/>
  </si>
  <si>
    <t>空気調和設備配管・冷凍空気調和機器施工（２級）</t>
    <rPh sb="0" eb="2">
      <t>クウキ</t>
    </rPh>
    <rPh sb="2" eb="4">
      <t>チョウワ</t>
    </rPh>
    <rPh sb="4" eb="6">
      <t>セツビ</t>
    </rPh>
    <rPh sb="6" eb="8">
      <t>ハイカン</t>
    </rPh>
    <rPh sb="9" eb="11">
      <t>レイトウ</t>
    </rPh>
    <rPh sb="11" eb="13">
      <t>クウキ</t>
    </rPh>
    <rPh sb="13" eb="15">
      <t>チョウワ</t>
    </rPh>
    <rPh sb="15" eb="17">
      <t>キキ</t>
    </rPh>
    <rPh sb="17" eb="19">
      <t>セコウ</t>
    </rPh>
    <rPh sb="21" eb="22">
      <t>キュウ</t>
    </rPh>
    <phoneticPr fontId="41"/>
  </si>
  <si>
    <t>給排水衛生設備配管（１級）</t>
    <rPh sb="0" eb="1">
      <t>キュウ</t>
    </rPh>
    <rPh sb="1" eb="3">
      <t>ハイスイ</t>
    </rPh>
    <rPh sb="3" eb="5">
      <t>エイセイ</t>
    </rPh>
    <rPh sb="5" eb="7">
      <t>セツビ</t>
    </rPh>
    <rPh sb="7" eb="9">
      <t>ハイカン</t>
    </rPh>
    <rPh sb="11" eb="12">
      <t>キュウ</t>
    </rPh>
    <phoneticPr fontId="41"/>
  </si>
  <si>
    <t>給排水衛生設備配管（２級）</t>
    <rPh sb="0" eb="1">
      <t>キュウ</t>
    </rPh>
    <rPh sb="1" eb="3">
      <t>ハイスイ</t>
    </rPh>
    <rPh sb="3" eb="5">
      <t>エイセイ</t>
    </rPh>
    <rPh sb="5" eb="7">
      <t>セツビ</t>
    </rPh>
    <rPh sb="7" eb="9">
      <t>ハイカン</t>
    </rPh>
    <rPh sb="11" eb="12">
      <t>キュウ</t>
    </rPh>
    <phoneticPr fontId="41"/>
  </si>
  <si>
    <t>配管・配管工（１級）</t>
    <rPh sb="0" eb="2">
      <t>ハイカン</t>
    </rPh>
    <rPh sb="3" eb="6">
      <t>ハイカンコウ</t>
    </rPh>
    <rPh sb="8" eb="9">
      <t>キュウ</t>
    </rPh>
    <phoneticPr fontId="41"/>
  </si>
  <si>
    <t>配管・配管工（２級）</t>
    <rPh sb="0" eb="2">
      <t>ハイカン</t>
    </rPh>
    <rPh sb="3" eb="6">
      <t>ハイカンコウ</t>
    </rPh>
    <rPh sb="8" eb="9">
      <t>キュウ</t>
    </rPh>
    <phoneticPr fontId="41"/>
  </si>
  <si>
    <t>タイル張り・タイル張り工（１級）</t>
    <rPh sb="3" eb="4">
      <t>バ</t>
    </rPh>
    <rPh sb="9" eb="10">
      <t>バ</t>
    </rPh>
    <rPh sb="11" eb="12">
      <t>コウ</t>
    </rPh>
    <rPh sb="14" eb="15">
      <t>キュウ</t>
    </rPh>
    <phoneticPr fontId="41"/>
  </si>
  <si>
    <t>タイル張り・タイル張り工（２級）</t>
    <rPh sb="3" eb="4">
      <t>バ</t>
    </rPh>
    <rPh sb="9" eb="10">
      <t>バ</t>
    </rPh>
    <rPh sb="11" eb="12">
      <t>コウ</t>
    </rPh>
    <rPh sb="14" eb="15">
      <t>キュウ</t>
    </rPh>
    <phoneticPr fontId="41"/>
  </si>
  <si>
    <t>築炉・築炉工（１級）・れんが積み</t>
    <rPh sb="0" eb="1">
      <t>チク</t>
    </rPh>
    <rPh sb="1" eb="2">
      <t>ロ</t>
    </rPh>
    <rPh sb="3" eb="4">
      <t>チク</t>
    </rPh>
    <rPh sb="4" eb="5">
      <t>ロ</t>
    </rPh>
    <rPh sb="5" eb="6">
      <t>コウ</t>
    </rPh>
    <rPh sb="8" eb="9">
      <t>キュウ</t>
    </rPh>
    <rPh sb="14" eb="15">
      <t>ヅ</t>
    </rPh>
    <phoneticPr fontId="41"/>
  </si>
  <si>
    <t>築炉・築炉工（２級）</t>
    <rPh sb="0" eb="1">
      <t>チク</t>
    </rPh>
    <rPh sb="1" eb="2">
      <t>ロ</t>
    </rPh>
    <rPh sb="3" eb="4">
      <t>チク</t>
    </rPh>
    <rPh sb="4" eb="5">
      <t>ロ</t>
    </rPh>
    <rPh sb="5" eb="6">
      <t>コウ</t>
    </rPh>
    <rPh sb="8" eb="9">
      <t>キュウ</t>
    </rPh>
    <phoneticPr fontId="41"/>
  </si>
  <si>
    <t>ブロック建築・ブロック建築工（１級）・コンクリート積みブロック施工</t>
    <rPh sb="4" eb="6">
      <t>ケンチク</t>
    </rPh>
    <rPh sb="11" eb="13">
      <t>ケンチク</t>
    </rPh>
    <rPh sb="13" eb="14">
      <t>コウ</t>
    </rPh>
    <rPh sb="16" eb="17">
      <t>キュウ</t>
    </rPh>
    <rPh sb="25" eb="26">
      <t>ヅ</t>
    </rPh>
    <rPh sb="31" eb="33">
      <t>セコウ</t>
    </rPh>
    <phoneticPr fontId="41"/>
  </si>
  <si>
    <t>ブロック建築・ブロック建築工（２級）</t>
    <rPh sb="4" eb="6">
      <t>ケンチク</t>
    </rPh>
    <rPh sb="11" eb="13">
      <t>ケンチク</t>
    </rPh>
    <rPh sb="13" eb="14">
      <t>コウ</t>
    </rPh>
    <rPh sb="16" eb="17">
      <t>キュウ</t>
    </rPh>
    <phoneticPr fontId="41"/>
  </si>
  <si>
    <t>石工・石材施工・石積み（１級）</t>
    <rPh sb="0" eb="2">
      <t>イシク</t>
    </rPh>
    <rPh sb="3" eb="5">
      <t>セキザイ</t>
    </rPh>
    <rPh sb="5" eb="7">
      <t>セコウ</t>
    </rPh>
    <rPh sb="8" eb="9">
      <t>イシ</t>
    </rPh>
    <rPh sb="9" eb="10">
      <t>ヅ</t>
    </rPh>
    <rPh sb="13" eb="14">
      <t>キュウ</t>
    </rPh>
    <phoneticPr fontId="41"/>
  </si>
  <si>
    <t>石工・石材施工・石積み（２級）</t>
    <rPh sb="0" eb="2">
      <t>イシク</t>
    </rPh>
    <rPh sb="3" eb="5">
      <t>セキザイ</t>
    </rPh>
    <rPh sb="5" eb="7">
      <t>セコウ</t>
    </rPh>
    <rPh sb="8" eb="9">
      <t>イシ</t>
    </rPh>
    <rPh sb="9" eb="10">
      <t>ヅ</t>
    </rPh>
    <rPh sb="13" eb="14">
      <t>キュウ</t>
    </rPh>
    <phoneticPr fontId="41"/>
  </si>
  <si>
    <t>鉄工・製罐（１級）</t>
    <rPh sb="0" eb="2">
      <t>テッコウ</t>
    </rPh>
    <rPh sb="3" eb="5">
      <t>セイカン</t>
    </rPh>
    <rPh sb="7" eb="8">
      <t>キュウ</t>
    </rPh>
    <phoneticPr fontId="41"/>
  </si>
  <si>
    <t>鉄工・製罐（２級）</t>
    <rPh sb="0" eb="2">
      <t>テッコウ</t>
    </rPh>
    <rPh sb="3" eb="5">
      <t>セイカン</t>
    </rPh>
    <rPh sb="7" eb="8">
      <t>キュウ</t>
    </rPh>
    <phoneticPr fontId="41"/>
  </si>
  <si>
    <t>鉄筋組立て・鉄筋施工（１級）</t>
    <rPh sb="0" eb="2">
      <t>テッキン</t>
    </rPh>
    <rPh sb="2" eb="4">
      <t>クミタ</t>
    </rPh>
    <rPh sb="6" eb="8">
      <t>テッキン</t>
    </rPh>
    <rPh sb="8" eb="10">
      <t>セコウ</t>
    </rPh>
    <rPh sb="12" eb="13">
      <t>キュウ</t>
    </rPh>
    <phoneticPr fontId="41"/>
  </si>
  <si>
    <t>鉄筋組立て・鉄筋施工（２級）</t>
    <rPh sb="0" eb="2">
      <t>テッキン</t>
    </rPh>
    <rPh sb="2" eb="4">
      <t>クミタ</t>
    </rPh>
    <rPh sb="6" eb="8">
      <t>テッキン</t>
    </rPh>
    <rPh sb="8" eb="10">
      <t>セコウ</t>
    </rPh>
    <rPh sb="12" eb="13">
      <t>キュウ</t>
    </rPh>
    <phoneticPr fontId="41"/>
  </si>
  <si>
    <t>工場板金（１級）</t>
    <rPh sb="0" eb="2">
      <t>コウジョウ</t>
    </rPh>
    <rPh sb="2" eb="4">
      <t>バンキン</t>
    </rPh>
    <rPh sb="6" eb="7">
      <t>キュウ</t>
    </rPh>
    <phoneticPr fontId="41"/>
  </si>
  <si>
    <t>工場板金（２級）</t>
    <rPh sb="0" eb="2">
      <t>コウジョウ</t>
    </rPh>
    <rPh sb="2" eb="4">
      <t>バンキン</t>
    </rPh>
    <rPh sb="6" eb="7">
      <t>キュウ</t>
    </rPh>
    <phoneticPr fontId="41"/>
  </si>
  <si>
    <t>板金「建築板金作業」・建築板金・板金工「建築板金作業」（１級）</t>
    <rPh sb="0" eb="2">
      <t>バンキン</t>
    </rPh>
    <rPh sb="3" eb="5">
      <t>ケンチク</t>
    </rPh>
    <rPh sb="5" eb="7">
      <t>バンキン</t>
    </rPh>
    <rPh sb="7" eb="9">
      <t>サギョウ</t>
    </rPh>
    <rPh sb="11" eb="13">
      <t>ケンチク</t>
    </rPh>
    <rPh sb="13" eb="15">
      <t>バンキン</t>
    </rPh>
    <rPh sb="16" eb="18">
      <t>バンキン</t>
    </rPh>
    <rPh sb="18" eb="19">
      <t>コウ</t>
    </rPh>
    <rPh sb="20" eb="22">
      <t>ケンチク</t>
    </rPh>
    <rPh sb="22" eb="24">
      <t>バンキン</t>
    </rPh>
    <rPh sb="24" eb="26">
      <t>サギョウ</t>
    </rPh>
    <rPh sb="29" eb="30">
      <t>キュウ</t>
    </rPh>
    <phoneticPr fontId="41"/>
  </si>
  <si>
    <t>板金「建築板金作業」・建築板金・板金工「建築板金作業」（２級）</t>
    <rPh sb="0" eb="2">
      <t>バンキン</t>
    </rPh>
    <rPh sb="3" eb="5">
      <t>ケンチク</t>
    </rPh>
    <rPh sb="5" eb="7">
      <t>バンキン</t>
    </rPh>
    <rPh sb="7" eb="9">
      <t>サギョウ</t>
    </rPh>
    <rPh sb="11" eb="13">
      <t>ケンチク</t>
    </rPh>
    <rPh sb="13" eb="15">
      <t>バンキン</t>
    </rPh>
    <rPh sb="16" eb="18">
      <t>バンキン</t>
    </rPh>
    <rPh sb="18" eb="19">
      <t>コウ</t>
    </rPh>
    <rPh sb="20" eb="22">
      <t>ケンチク</t>
    </rPh>
    <rPh sb="22" eb="24">
      <t>バンキン</t>
    </rPh>
    <rPh sb="24" eb="26">
      <t>サギョウ</t>
    </rPh>
    <rPh sb="29" eb="30">
      <t>キュウ</t>
    </rPh>
    <phoneticPr fontId="41"/>
  </si>
  <si>
    <t>板金・板金工・打出し板金（１級）</t>
    <rPh sb="0" eb="2">
      <t>バンキン</t>
    </rPh>
    <rPh sb="3" eb="5">
      <t>バンキン</t>
    </rPh>
    <rPh sb="5" eb="6">
      <t>コウ</t>
    </rPh>
    <rPh sb="7" eb="9">
      <t>ウチダ</t>
    </rPh>
    <rPh sb="10" eb="12">
      <t>バンキン</t>
    </rPh>
    <rPh sb="14" eb="15">
      <t>キュウ</t>
    </rPh>
    <phoneticPr fontId="41"/>
  </si>
  <si>
    <t>板金・板金工・打出し板金（２級）</t>
    <rPh sb="0" eb="2">
      <t>バンキン</t>
    </rPh>
    <rPh sb="3" eb="5">
      <t>バンキン</t>
    </rPh>
    <rPh sb="5" eb="6">
      <t>コウ</t>
    </rPh>
    <rPh sb="7" eb="9">
      <t>ウチダ</t>
    </rPh>
    <rPh sb="10" eb="12">
      <t>バンキン</t>
    </rPh>
    <rPh sb="14" eb="15">
      <t>キュウ</t>
    </rPh>
    <phoneticPr fontId="41"/>
  </si>
  <si>
    <t>かわらぶき・スレート施工（１級）</t>
    <rPh sb="10" eb="12">
      <t>セコウ</t>
    </rPh>
    <rPh sb="14" eb="15">
      <t>キュウ</t>
    </rPh>
    <phoneticPr fontId="41"/>
  </si>
  <si>
    <t>かわらぶき・スレート施工（２級）</t>
    <rPh sb="10" eb="12">
      <t>セコウ</t>
    </rPh>
    <rPh sb="14" eb="15">
      <t>キュウ</t>
    </rPh>
    <phoneticPr fontId="41"/>
  </si>
  <si>
    <t>ガラス施工（１級）</t>
    <rPh sb="3" eb="5">
      <t>セコウ</t>
    </rPh>
    <rPh sb="7" eb="8">
      <t>キュウ</t>
    </rPh>
    <phoneticPr fontId="41"/>
  </si>
  <si>
    <t>ガラス施工（２級）</t>
    <rPh sb="3" eb="5">
      <t>セコウ</t>
    </rPh>
    <rPh sb="7" eb="8">
      <t>キュウ</t>
    </rPh>
    <phoneticPr fontId="41"/>
  </si>
  <si>
    <t>塗装・木工塗装・木工塗装工（１級）</t>
    <rPh sb="0" eb="2">
      <t>トソウ</t>
    </rPh>
    <rPh sb="3" eb="5">
      <t>モッコウ</t>
    </rPh>
    <rPh sb="5" eb="7">
      <t>トソウ</t>
    </rPh>
    <rPh sb="8" eb="10">
      <t>モッコウ</t>
    </rPh>
    <rPh sb="10" eb="12">
      <t>トソウ</t>
    </rPh>
    <rPh sb="12" eb="13">
      <t>コウ</t>
    </rPh>
    <rPh sb="15" eb="16">
      <t>キュウ</t>
    </rPh>
    <phoneticPr fontId="41"/>
  </si>
  <si>
    <t>塗装・木工塗装・木工塗装工（２級）</t>
    <rPh sb="0" eb="2">
      <t>トソウ</t>
    </rPh>
    <rPh sb="3" eb="5">
      <t>モッコウ</t>
    </rPh>
    <rPh sb="5" eb="7">
      <t>トソウ</t>
    </rPh>
    <rPh sb="8" eb="10">
      <t>モッコウ</t>
    </rPh>
    <rPh sb="10" eb="12">
      <t>トソウ</t>
    </rPh>
    <rPh sb="12" eb="13">
      <t>コウ</t>
    </rPh>
    <rPh sb="15" eb="16">
      <t>キュウ</t>
    </rPh>
    <phoneticPr fontId="41"/>
  </si>
  <si>
    <t>建築塗装・建築塗装工（１級）</t>
    <rPh sb="0" eb="2">
      <t>ケンチク</t>
    </rPh>
    <rPh sb="2" eb="4">
      <t>トソウ</t>
    </rPh>
    <rPh sb="5" eb="7">
      <t>ケンチク</t>
    </rPh>
    <rPh sb="7" eb="10">
      <t>トソウコウ</t>
    </rPh>
    <rPh sb="12" eb="13">
      <t>キュウ</t>
    </rPh>
    <phoneticPr fontId="41"/>
  </si>
  <si>
    <t>建築塗装・建築塗装工（２級）</t>
    <rPh sb="0" eb="2">
      <t>ケンチク</t>
    </rPh>
    <rPh sb="2" eb="4">
      <t>トソウ</t>
    </rPh>
    <rPh sb="5" eb="7">
      <t>ケンチク</t>
    </rPh>
    <rPh sb="7" eb="10">
      <t>トソウコウ</t>
    </rPh>
    <rPh sb="12" eb="13">
      <t>キュウ</t>
    </rPh>
    <phoneticPr fontId="41"/>
  </si>
  <si>
    <t>金属塗装・金属塗装工（１級）</t>
    <rPh sb="0" eb="2">
      <t>キンゾク</t>
    </rPh>
    <rPh sb="2" eb="4">
      <t>トソウ</t>
    </rPh>
    <rPh sb="5" eb="7">
      <t>キンゾク</t>
    </rPh>
    <rPh sb="7" eb="10">
      <t>トソウコウ</t>
    </rPh>
    <rPh sb="12" eb="13">
      <t>キュウ</t>
    </rPh>
    <phoneticPr fontId="41"/>
  </si>
  <si>
    <t>金属塗装・金属塗装工（２級）</t>
    <rPh sb="0" eb="2">
      <t>キンゾク</t>
    </rPh>
    <rPh sb="2" eb="4">
      <t>トソウ</t>
    </rPh>
    <rPh sb="5" eb="7">
      <t>キンゾク</t>
    </rPh>
    <rPh sb="7" eb="10">
      <t>トソウコウ</t>
    </rPh>
    <rPh sb="12" eb="13">
      <t>キュウ</t>
    </rPh>
    <phoneticPr fontId="41"/>
  </si>
  <si>
    <t>噴霧塗装（１級）</t>
    <rPh sb="0" eb="2">
      <t>フンム</t>
    </rPh>
    <rPh sb="2" eb="4">
      <t>トソウ</t>
    </rPh>
    <rPh sb="6" eb="7">
      <t>キュウ</t>
    </rPh>
    <phoneticPr fontId="41"/>
  </si>
  <si>
    <t>噴霧塗装（２級）</t>
    <rPh sb="0" eb="2">
      <t>フンム</t>
    </rPh>
    <rPh sb="2" eb="4">
      <t>トソウ</t>
    </rPh>
    <rPh sb="6" eb="7">
      <t>キュウ</t>
    </rPh>
    <phoneticPr fontId="41"/>
  </si>
  <si>
    <t>路面表示施工</t>
    <rPh sb="0" eb="2">
      <t>ロメン</t>
    </rPh>
    <rPh sb="2" eb="4">
      <t>ヒョウジ</t>
    </rPh>
    <rPh sb="4" eb="6">
      <t>セコウ</t>
    </rPh>
    <phoneticPr fontId="41"/>
  </si>
  <si>
    <t>畳製作・畳工（１級）</t>
    <rPh sb="0" eb="1">
      <t>タタミ</t>
    </rPh>
    <rPh sb="1" eb="3">
      <t>セイサク</t>
    </rPh>
    <rPh sb="4" eb="5">
      <t>タタミ</t>
    </rPh>
    <rPh sb="5" eb="6">
      <t>コウ</t>
    </rPh>
    <rPh sb="8" eb="9">
      <t>キュウ</t>
    </rPh>
    <phoneticPr fontId="41"/>
  </si>
  <si>
    <t>畳製作・畳工（２級）</t>
    <rPh sb="0" eb="1">
      <t>タタミ</t>
    </rPh>
    <rPh sb="1" eb="3">
      <t>セイサク</t>
    </rPh>
    <rPh sb="4" eb="5">
      <t>タタミ</t>
    </rPh>
    <rPh sb="5" eb="6">
      <t>コウ</t>
    </rPh>
    <rPh sb="8" eb="9">
      <t>キュウ</t>
    </rPh>
    <phoneticPr fontId="41"/>
  </si>
  <si>
    <t>内装仕上げ施工・カーテン施工・天井仕上げ施工・床仕上げ施工・表装・表具・表具工（１級）</t>
    <rPh sb="0" eb="2">
      <t>ナイソウ</t>
    </rPh>
    <rPh sb="2" eb="4">
      <t>シア</t>
    </rPh>
    <rPh sb="5" eb="7">
      <t>セコウ</t>
    </rPh>
    <rPh sb="12" eb="14">
      <t>セコウ</t>
    </rPh>
    <rPh sb="15" eb="17">
      <t>テンジョウ</t>
    </rPh>
    <rPh sb="17" eb="19">
      <t>シア</t>
    </rPh>
    <rPh sb="20" eb="22">
      <t>セコウ</t>
    </rPh>
    <rPh sb="23" eb="24">
      <t>ユカ</t>
    </rPh>
    <rPh sb="24" eb="26">
      <t>シア</t>
    </rPh>
    <rPh sb="27" eb="29">
      <t>セコウ</t>
    </rPh>
    <rPh sb="30" eb="32">
      <t>ヒョウソウ</t>
    </rPh>
    <rPh sb="33" eb="35">
      <t>ヒョウグ</t>
    </rPh>
    <rPh sb="36" eb="38">
      <t>ヒョウグ</t>
    </rPh>
    <rPh sb="38" eb="39">
      <t>コウ</t>
    </rPh>
    <rPh sb="41" eb="42">
      <t>キュウ</t>
    </rPh>
    <phoneticPr fontId="41"/>
  </si>
  <si>
    <t>内装仕上げ施工・カーテン施工・天井仕上げ施工・床仕上げ施工・表装・表具・表具工（２級）</t>
    <rPh sb="0" eb="2">
      <t>ナイソウ</t>
    </rPh>
    <rPh sb="2" eb="4">
      <t>シア</t>
    </rPh>
    <rPh sb="5" eb="7">
      <t>セコウ</t>
    </rPh>
    <rPh sb="12" eb="14">
      <t>セコウ</t>
    </rPh>
    <rPh sb="15" eb="17">
      <t>テンジョウ</t>
    </rPh>
    <rPh sb="17" eb="19">
      <t>シア</t>
    </rPh>
    <rPh sb="20" eb="22">
      <t>セコウ</t>
    </rPh>
    <rPh sb="23" eb="24">
      <t>ユカ</t>
    </rPh>
    <rPh sb="24" eb="26">
      <t>シア</t>
    </rPh>
    <rPh sb="27" eb="29">
      <t>セコウ</t>
    </rPh>
    <rPh sb="30" eb="32">
      <t>ヒョウソウ</t>
    </rPh>
    <rPh sb="33" eb="35">
      <t>ヒョウグ</t>
    </rPh>
    <rPh sb="36" eb="38">
      <t>ヒョウグ</t>
    </rPh>
    <rPh sb="38" eb="39">
      <t>コウ</t>
    </rPh>
    <rPh sb="41" eb="42">
      <t>キュウ</t>
    </rPh>
    <phoneticPr fontId="41"/>
  </si>
  <si>
    <t>熱絶縁施工（１級）</t>
    <rPh sb="0" eb="1">
      <t>ネツ</t>
    </rPh>
    <rPh sb="1" eb="3">
      <t>ゼツエン</t>
    </rPh>
    <rPh sb="3" eb="5">
      <t>セコウ</t>
    </rPh>
    <rPh sb="7" eb="8">
      <t>キュウ</t>
    </rPh>
    <phoneticPr fontId="41"/>
  </si>
  <si>
    <t>熱絶縁施工（２級）</t>
    <rPh sb="0" eb="1">
      <t>ネツ</t>
    </rPh>
    <rPh sb="1" eb="3">
      <t>ゼツエン</t>
    </rPh>
    <rPh sb="3" eb="5">
      <t>セコウ</t>
    </rPh>
    <rPh sb="7" eb="8">
      <t>キュウ</t>
    </rPh>
    <phoneticPr fontId="41"/>
  </si>
  <si>
    <t>建具製作・建具工・木工・カーテンウォール施工・サッシ施工（１級）</t>
    <rPh sb="0" eb="2">
      <t>タテグ</t>
    </rPh>
    <rPh sb="2" eb="4">
      <t>セイサク</t>
    </rPh>
    <rPh sb="5" eb="7">
      <t>タテグ</t>
    </rPh>
    <rPh sb="7" eb="8">
      <t>コウ</t>
    </rPh>
    <rPh sb="9" eb="11">
      <t>モッコウ</t>
    </rPh>
    <rPh sb="20" eb="22">
      <t>セコウ</t>
    </rPh>
    <rPh sb="26" eb="28">
      <t>セコウ</t>
    </rPh>
    <rPh sb="30" eb="31">
      <t>キュウ</t>
    </rPh>
    <phoneticPr fontId="41"/>
  </si>
  <si>
    <t>建具製作・建具工・木工・カーテンウォール施工・サッシ施工（２級）</t>
    <rPh sb="0" eb="2">
      <t>タテグ</t>
    </rPh>
    <rPh sb="2" eb="4">
      <t>セイサク</t>
    </rPh>
    <rPh sb="5" eb="7">
      <t>タテグ</t>
    </rPh>
    <rPh sb="7" eb="8">
      <t>コウ</t>
    </rPh>
    <rPh sb="9" eb="11">
      <t>モッコウ</t>
    </rPh>
    <rPh sb="20" eb="22">
      <t>セコウ</t>
    </rPh>
    <rPh sb="26" eb="28">
      <t>セコウ</t>
    </rPh>
    <rPh sb="30" eb="31">
      <t>キュウ</t>
    </rPh>
    <phoneticPr fontId="41"/>
  </si>
  <si>
    <t>造園（１級）</t>
    <rPh sb="0" eb="2">
      <t>ゾウエン</t>
    </rPh>
    <rPh sb="4" eb="5">
      <t>キュウ</t>
    </rPh>
    <phoneticPr fontId="41"/>
  </si>
  <si>
    <t>造園（２級）</t>
    <rPh sb="0" eb="2">
      <t>ゾウエン</t>
    </rPh>
    <rPh sb="4" eb="5">
      <t>キュウ</t>
    </rPh>
    <phoneticPr fontId="41"/>
  </si>
  <si>
    <t>防水施工（１級）</t>
    <rPh sb="0" eb="2">
      <t>ボウスイ</t>
    </rPh>
    <rPh sb="2" eb="4">
      <t>セコウ</t>
    </rPh>
    <rPh sb="6" eb="7">
      <t>キュウ</t>
    </rPh>
    <phoneticPr fontId="41"/>
  </si>
  <si>
    <t>防水施工（２級）</t>
    <rPh sb="0" eb="2">
      <t>ボウスイ</t>
    </rPh>
    <rPh sb="2" eb="4">
      <t>セコウ</t>
    </rPh>
    <rPh sb="6" eb="7">
      <t>キュウ</t>
    </rPh>
    <phoneticPr fontId="41"/>
  </si>
  <si>
    <t>さく井（１級）</t>
    <rPh sb="2" eb="3">
      <t>イ</t>
    </rPh>
    <rPh sb="5" eb="6">
      <t>キュウ</t>
    </rPh>
    <phoneticPr fontId="41"/>
  </si>
  <si>
    <t>さく井（２級）</t>
    <rPh sb="2" eb="3">
      <t>イ</t>
    </rPh>
    <rPh sb="5" eb="6">
      <t>キュウ</t>
    </rPh>
    <phoneticPr fontId="41"/>
  </si>
  <si>
    <t>その他の資格</t>
    <rPh sb="2" eb="3">
      <t>タ</t>
    </rPh>
    <rPh sb="4" eb="6">
      <t>シカク</t>
    </rPh>
    <phoneticPr fontId="41"/>
  </si>
  <si>
    <t>共通様式②</t>
    <rPh sb="0" eb="2">
      <t>キョウツウ</t>
    </rPh>
    <rPh sb="2" eb="4">
      <t>ヨウシキ</t>
    </rPh>
    <phoneticPr fontId="3"/>
  </si>
  <si>
    <t>共通様式③</t>
    <rPh sb="0" eb="2">
      <t>キョウツウ</t>
    </rPh>
    <rPh sb="2" eb="4">
      <t>ヨウシキ</t>
    </rPh>
    <phoneticPr fontId="3"/>
  </si>
  <si>
    <t>ＪＲ工事管理者（在来線）</t>
    <rPh sb="2" eb="4">
      <t>コウジ</t>
    </rPh>
    <rPh sb="4" eb="7">
      <t>カンリシャ</t>
    </rPh>
    <rPh sb="8" eb="11">
      <t>ザイライセン</t>
    </rPh>
    <phoneticPr fontId="3"/>
  </si>
  <si>
    <t>建設業法第7条第2号ｲ該当（指定学科修了者で高卒後5年以上又は大卒後3年以上の実務経験者）</t>
    <rPh sb="0" eb="3">
      <t>ケンセツギョウ</t>
    </rPh>
    <rPh sb="29" eb="30">
      <t>マタ</t>
    </rPh>
    <phoneticPr fontId="41"/>
  </si>
  <si>
    <t>建設業法第7条第2号ﾛ該当（10年以上の実務経験者）</t>
    <rPh sb="0" eb="3">
      <t>ケンセツギョウ</t>
    </rPh>
    <phoneticPr fontId="3"/>
  </si>
  <si>
    <t>○</t>
    <phoneticPr fontId="3"/>
  </si>
  <si>
    <t>０１　市内・市外区分</t>
    <rPh sb="3" eb="5">
      <t>シナイ</t>
    </rPh>
    <rPh sb="6" eb="8">
      <t>シガイ</t>
    </rPh>
    <rPh sb="8" eb="10">
      <t>クブン</t>
    </rPh>
    <phoneticPr fontId="3"/>
  </si>
  <si>
    <t>０２　大臣・知事コード</t>
    <rPh sb="3" eb="5">
      <t>ダイジン</t>
    </rPh>
    <rPh sb="6" eb="8">
      <t>チジ</t>
    </rPh>
    <phoneticPr fontId="3"/>
  </si>
  <si>
    <t>０３　建設業許可番号</t>
    <rPh sb="3" eb="6">
      <t>ケンセツギョウ</t>
    </rPh>
    <rPh sb="6" eb="8">
      <t>キョカ</t>
    </rPh>
    <rPh sb="8" eb="10">
      <t>バンゴウ</t>
    </rPh>
    <phoneticPr fontId="3"/>
  </si>
  <si>
    <t>０４　申請事業所区分</t>
    <rPh sb="3" eb="5">
      <t>シンセイ</t>
    </rPh>
    <rPh sb="5" eb="8">
      <t>ジギョウショ</t>
    </rPh>
    <rPh sb="8" eb="10">
      <t>クブン</t>
    </rPh>
    <phoneticPr fontId="3"/>
  </si>
  <si>
    <t>０５　申請事業所郵便番号</t>
    <rPh sb="3" eb="5">
      <t>シンセイ</t>
    </rPh>
    <rPh sb="5" eb="8">
      <t>ジギョウショ</t>
    </rPh>
    <rPh sb="8" eb="12">
      <t>ユウビンバンゴウ</t>
    </rPh>
    <phoneticPr fontId="3"/>
  </si>
  <si>
    <t>０６　申請事業所住所</t>
    <rPh sb="3" eb="5">
      <t>シンセイ</t>
    </rPh>
    <rPh sb="5" eb="8">
      <t>ジギョウショ</t>
    </rPh>
    <rPh sb="8" eb="10">
      <t>ジュウショ</t>
    </rPh>
    <phoneticPr fontId="3"/>
  </si>
  <si>
    <t>０７　フリガナ　（申請事業所商号又は名称）</t>
    <rPh sb="9" eb="11">
      <t>シンセイ</t>
    </rPh>
    <rPh sb="11" eb="14">
      <t>ジギョウショ</t>
    </rPh>
    <phoneticPr fontId="3"/>
  </si>
  <si>
    <t>０８　申請事業所商号又は名称</t>
    <rPh sb="3" eb="5">
      <t>シンセイ</t>
    </rPh>
    <rPh sb="5" eb="8">
      <t>ジギョウショ</t>
    </rPh>
    <rPh sb="8" eb="10">
      <t>ショウゴウ</t>
    </rPh>
    <rPh sb="10" eb="11">
      <t>マタ</t>
    </rPh>
    <rPh sb="12" eb="14">
      <t>メイショウ</t>
    </rPh>
    <phoneticPr fontId="3"/>
  </si>
  <si>
    <t>０９　申請事業所代表者役職</t>
    <rPh sb="3" eb="5">
      <t>シンセイ</t>
    </rPh>
    <rPh sb="5" eb="8">
      <t>ジギョウショ</t>
    </rPh>
    <rPh sb="8" eb="11">
      <t>ダイヒョウシャ</t>
    </rPh>
    <rPh sb="11" eb="13">
      <t>ヤクショク</t>
    </rPh>
    <phoneticPr fontId="3"/>
  </si>
  <si>
    <t>１０　申請事業所代表者氏名</t>
    <rPh sb="3" eb="5">
      <t>シンセイ</t>
    </rPh>
    <rPh sb="5" eb="8">
      <t>ジギョウショ</t>
    </rPh>
    <rPh sb="8" eb="11">
      <t>ダイヒョウシャ</t>
    </rPh>
    <rPh sb="11" eb="13">
      <t>シメイ</t>
    </rPh>
    <phoneticPr fontId="3"/>
  </si>
  <si>
    <t>１１　申請事業所電話番号</t>
    <rPh sb="3" eb="5">
      <t>シンセイ</t>
    </rPh>
    <rPh sb="5" eb="8">
      <t>ジギョウショ</t>
    </rPh>
    <rPh sb="8" eb="10">
      <t>デンワ</t>
    </rPh>
    <rPh sb="10" eb="12">
      <t>バンゴウ</t>
    </rPh>
    <phoneticPr fontId="3"/>
  </si>
  <si>
    <t>１２　申請事業所ＦＡＸ番号</t>
    <rPh sb="3" eb="5">
      <t>シンセイ</t>
    </rPh>
    <rPh sb="5" eb="8">
      <t>ジギョウショ</t>
    </rPh>
    <rPh sb="11" eb="13">
      <t>バンゴウ</t>
    </rPh>
    <phoneticPr fontId="3"/>
  </si>
  <si>
    <t>１５　本社（店）等郵便番号</t>
    <rPh sb="3" eb="4">
      <t>ホン</t>
    </rPh>
    <phoneticPr fontId="3"/>
  </si>
  <si>
    <t>１６　本社（店）住所</t>
    <rPh sb="3" eb="5">
      <t>ホンシャ</t>
    </rPh>
    <rPh sb="6" eb="7">
      <t>テン</t>
    </rPh>
    <rPh sb="8" eb="10">
      <t>ジュウショ</t>
    </rPh>
    <phoneticPr fontId="3"/>
  </si>
  <si>
    <t>１７　フリガナ
本社（店）の商号又は名称</t>
    <rPh sb="8" eb="9">
      <t>ホン</t>
    </rPh>
    <rPh sb="9" eb="10">
      <t>シャ</t>
    </rPh>
    <rPh sb="11" eb="12">
      <t>ミセ</t>
    </rPh>
    <phoneticPr fontId="3"/>
  </si>
  <si>
    <t>１８　本社（店）商号又は名称</t>
    <rPh sb="3" eb="5">
      <t>ホンシャ</t>
    </rPh>
    <rPh sb="6" eb="7">
      <t>テン</t>
    </rPh>
    <rPh sb="8" eb="10">
      <t>ショウゴウ</t>
    </rPh>
    <rPh sb="10" eb="11">
      <t>マタ</t>
    </rPh>
    <rPh sb="12" eb="14">
      <t>メイショウ</t>
    </rPh>
    <phoneticPr fontId="3"/>
  </si>
  <si>
    <t>１９　本社（店）代表者役職</t>
    <rPh sb="3" eb="5">
      <t>ホンシャ</t>
    </rPh>
    <rPh sb="6" eb="7">
      <t>テン</t>
    </rPh>
    <rPh sb="8" eb="11">
      <t>ダイヒョウシャ</t>
    </rPh>
    <rPh sb="11" eb="13">
      <t>ヤクショク</t>
    </rPh>
    <phoneticPr fontId="3"/>
  </si>
  <si>
    <t>２０　本社（店）代表者氏名</t>
    <rPh sb="3" eb="5">
      <t>ホンシャ</t>
    </rPh>
    <rPh sb="6" eb="7">
      <t>テン</t>
    </rPh>
    <rPh sb="8" eb="11">
      <t>ダイヒョウシャ</t>
    </rPh>
    <rPh sb="11" eb="13">
      <t>シメイ</t>
    </rPh>
    <phoneticPr fontId="3"/>
  </si>
  <si>
    <t>２１　本社（店）電話番号</t>
    <rPh sb="3" eb="5">
      <t>ホンシャ</t>
    </rPh>
    <rPh sb="6" eb="7">
      <t>ミセ</t>
    </rPh>
    <rPh sb="8" eb="10">
      <t>デンワ</t>
    </rPh>
    <rPh sb="10" eb="12">
      <t>バンゴウ</t>
    </rPh>
    <phoneticPr fontId="3"/>
  </si>
  <si>
    <t>２２　本社（店）ＦＡＸ番号</t>
    <rPh sb="3" eb="5">
      <t>ホンシャ</t>
    </rPh>
    <rPh sb="6" eb="7">
      <t>テン</t>
    </rPh>
    <rPh sb="11" eb="13">
      <t>バンゴウ</t>
    </rPh>
    <phoneticPr fontId="3"/>
  </si>
  <si>
    <t>○</t>
  </si>
  <si>
    <t>地すべり防止工事士</t>
    <rPh sb="0" eb="1">
      <t>ジ</t>
    </rPh>
    <rPh sb="4" eb="6">
      <t>ボウシ</t>
    </rPh>
    <rPh sb="6" eb="8">
      <t>コウジ</t>
    </rPh>
    <rPh sb="8" eb="9">
      <t>シ</t>
    </rPh>
    <phoneticPr fontId="41"/>
  </si>
  <si>
    <t>一級計装士</t>
    <rPh sb="0" eb="2">
      <t>イッキュウ</t>
    </rPh>
    <rPh sb="2" eb="4">
      <t>ケイソウ</t>
    </rPh>
    <rPh sb="4" eb="5">
      <t>シ</t>
    </rPh>
    <phoneticPr fontId="41"/>
  </si>
  <si>
    <t>№</t>
    <phoneticPr fontId="3"/>
  </si>
  <si>
    <t>商号
・
名称</t>
    <rPh sb="0" eb="2">
      <t>ショウゴウ</t>
    </rPh>
    <rPh sb="5" eb="7">
      <t>メイショウ</t>
    </rPh>
    <phoneticPr fontId="3"/>
  </si>
  <si>
    <r>
      <rPr>
        <b/>
        <i/>
        <sz val="8"/>
        <color indexed="56"/>
        <rFont val="ＭＳ Ｐゴシック"/>
        <family val="3"/>
        <charset val="128"/>
      </rPr>
      <t>※</t>
    </r>
    <r>
      <rPr>
        <b/>
        <i/>
        <sz val="9"/>
        <color indexed="56"/>
        <rFont val="ＭＳ Ｐゴシック"/>
        <family val="3"/>
        <charset val="128"/>
      </rPr>
      <t xml:space="preserve">
</t>
    </r>
    <r>
      <rPr>
        <b/>
        <i/>
        <sz val="14"/>
        <color indexed="56"/>
        <rFont val="ＭＳ Ｐゴシック"/>
        <family val="3"/>
        <charset val="128"/>
      </rPr>
      <t>入力例</t>
    </r>
    <rPh sb="2" eb="4">
      <t>ニュウリョク</t>
    </rPh>
    <rPh sb="4" eb="5">
      <t>レイ</t>
    </rPh>
    <phoneticPr fontId="3"/>
  </si>
  <si>
    <t>建設業法第15条第2号ﾊ該当（同号ﾛと同等以上）</t>
    <rPh sb="0" eb="3">
      <t>ケンセツギョウ</t>
    </rPh>
    <rPh sb="3" eb="4">
      <t>ホウ</t>
    </rPh>
    <rPh sb="4" eb="5">
      <t>ダイ</t>
    </rPh>
    <rPh sb="7" eb="8">
      <t>ジョウ</t>
    </rPh>
    <rPh sb="8" eb="9">
      <t>ダイ</t>
    </rPh>
    <rPh sb="10" eb="11">
      <t>ゴウ</t>
    </rPh>
    <rPh sb="12" eb="14">
      <t>ガイトウ</t>
    </rPh>
    <rPh sb="15" eb="16">
      <t>ドウ</t>
    </rPh>
    <rPh sb="16" eb="17">
      <t>ゴウ</t>
    </rPh>
    <rPh sb="19" eb="21">
      <t>ドウトウ</t>
    </rPh>
    <rPh sb="21" eb="23">
      <t>イジョウ</t>
    </rPh>
    <phoneticPr fontId="41"/>
  </si>
  <si>
    <t>建設業法第15条第2号ﾊ該当（同号ｲと同等以上）</t>
    <rPh sb="0" eb="3">
      <t>ケンセツギョウ</t>
    </rPh>
    <rPh sb="3" eb="4">
      <t>ホウ</t>
    </rPh>
    <rPh sb="4" eb="5">
      <t>ダイ</t>
    </rPh>
    <rPh sb="7" eb="8">
      <t>ジョウ</t>
    </rPh>
    <rPh sb="8" eb="9">
      <t>ダイ</t>
    </rPh>
    <rPh sb="10" eb="11">
      <t>ゴウ</t>
    </rPh>
    <rPh sb="12" eb="14">
      <t>ガイトウ</t>
    </rPh>
    <rPh sb="15" eb="16">
      <t>ドウ</t>
    </rPh>
    <rPh sb="16" eb="17">
      <t>ゴウ</t>
    </rPh>
    <rPh sb="19" eb="20">
      <t>ドウ</t>
    </rPh>
    <rPh sb="20" eb="21">
      <t>ナド</t>
    </rPh>
    <rPh sb="21" eb="23">
      <t>イジョウ</t>
    </rPh>
    <phoneticPr fontId="41"/>
  </si>
  <si>
    <t>と</t>
  </si>
  <si>
    <t>タ</t>
  </si>
  <si>
    <t>ほ</t>
  </si>
  <si>
    <t>しゅ</t>
  </si>
  <si>
    <t>ガ</t>
  </si>
  <si>
    <t>□□高校△△科・実務20年</t>
    <rPh sb="2" eb="4">
      <t>コウコウ</t>
    </rPh>
    <rPh sb="6" eb="7">
      <t>カ</t>
    </rPh>
    <rPh sb="8" eb="10">
      <t>ジツム</t>
    </rPh>
    <rPh sb="12" eb="13">
      <t>ネン</t>
    </rPh>
    <phoneticPr fontId="3"/>
  </si>
  <si>
    <t>フリガナ</t>
  </si>
  <si>
    <t>№</t>
  </si>
  <si>
    <t>商号・名称</t>
    <rPh sb="0" eb="2">
      <t>ショウゴウ</t>
    </rPh>
    <rPh sb="3" eb="5">
      <t>メイショウ</t>
    </rPh>
    <phoneticPr fontId="3"/>
  </si>
  <si>
    <t>使用人氏名</t>
    <rPh sb="0" eb="2">
      <t>シヨウ</t>
    </rPh>
    <rPh sb="2" eb="3">
      <t>ニン</t>
    </rPh>
    <rPh sb="3" eb="5">
      <t>シメイ</t>
    </rPh>
    <phoneticPr fontId="3"/>
  </si>
  <si>
    <t>該当項目</t>
    <rPh sb="0" eb="2">
      <t>ガイトウ</t>
    </rPh>
    <rPh sb="2" eb="4">
      <t>コウモク</t>
    </rPh>
    <phoneticPr fontId="3"/>
  </si>
  <si>
    <t>添付書類</t>
    <rPh sb="0" eb="2">
      <t>テンプ</t>
    </rPh>
    <rPh sb="2" eb="4">
      <t>ショルイ</t>
    </rPh>
    <phoneticPr fontId="3"/>
  </si>
  <si>
    <t>ISO取得状況</t>
    <rPh sb="3" eb="5">
      <t>シュトク</t>
    </rPh>
    <rPh sb="5" eb="7">
      <t>ジョウキョウ</t>
    </rPh>
    <phoneticPr fontId="3"/>
  </si>
  <si>
    <t>説明</t>
    <rPh sb="0" eb="2">
      <t>セツメイ</t>
    </rPh>
    <phoneticPr fontId="3"/>
  </si>
  <si>
    <t>不要</t>
    <rPh sb="0" eb="2">
      <t>フヨウ</t>
    </rPh>
    <phoneticPr fontId="3"/>
  </si>
  <si>
    <t>その他</t>
    <rPh sb="2" eb="3">
      <t>タ</t>
    </rPh>
    <phoneticPr fontId="3"/>
  </si>
  <si>
    <t>就業規則の写し</t>
    <rPh sb="0" eb="2">
      <t>シュウギョウ</t>
    </rPh>
    <rPh sb="2" eb="4">
      <t>キソク</t>
    </rPh>
    <rPh sb="5" eb="6">
      <t>ウツ</t>
    </rPh>
    <phoneticPr fontId="3"/>
  </si>
  <si>
    <t>　</t>
    <phoneticPr fontId="3"/>
  </si>
  <si>
    <t>※（財）日本適合性認定協会（JAB)もしくはJABと相互承認を受けている認定機関が認定した審査機関の承認を受けていること。</t>
    <rPh sb="2" eb="3">
      <t>ザイ</t>
    </rPh>
    <rPh sb="4" eb="6">
      <t>ニホン</t>
    </rPh>
    <rPh sb="6" eb="9">
      <t>テキゴウセイ</t>
    </rPh>
    <rPh sb="9" eb="11">
      <t>ニンテイ</t>
    </rPh>
    <rPh sb="11" eb="13">
      <t>キョウカイ</t>
    </rPh>
    <rPh sb="26" eb="28">
      <t>ソウゴ</t>
    </rPh>
    <rPh sb="28" eb="30">
      <t>ショウニン</t>
    </rPh>
    <rPh sb="31" eb="32">
      <t>ウ</t>
    </rPh>
    <rPh sb="36" eb="38">
      <t>ニンテイ</t>
    </rPh>
    <rPh sb="41" eb="43">
      <t>ニンテイ</t>
    </rPh>
    <rPh sb="45" eb="47">
      <t>シンサ</t>
    </rPh>
    <rPh sb="47" eb="49">
      <t>キカン</t>
    </rPh>
    <rPh sb="50" eb="52">
      <t>ショウニン</t>
    </rPh>
    <rPh sb="53" eb="54">
      <t>ウ</t>
    </rPh>
    <phoneticPr fontId="3"/>
  </si>
  <si>
    <t>完成工事高</t>
    <rPh sb="0" eb="2">
      <t>カンセイ</t>
    </rPh>
    <rPh sb="2" eb="4">
      <t>コウジ</t>
    </rPh>
    <rPh sb="4" eb="5">
      <t>タカ</t>
    </rPh>
    <phoneticPr fontId="3"/>
  </si>
  <si>
    <t>○</t>
    <phoneticPr fontId="3"/>
  </si>
  <si>
    <t>活動期間</t>
    <rPh sb="0" eb="2">
      <t>カツドウ</t>
    </rPh>
    <rPh sb="2" eb="4">
      <t>キカン</t>
    </rPh>
    <phoneticPr fontId="3"/>
  </si>
  <si>
    <t>活動の種類</t>
    <rPh sb="0" eb="2">
      <t>カツドウ</t>
    </rPh>
    <rPh sb="3" eb="5">
      <t>シュルイ</t>
    </rPh>
    <phoneticPr fontId="3"/>
  </si>
  <si>
    <t>活動場所</t>
    <rPh sb="0" eb="2">
      <t>カツドウ</t>
    </rPh>
    <rPh sb="2" eb="4">
      <t>バショ</t>
    </rPh>
    <phoneticPr fontId="3"/>
  </si>
  <si>
    <t>具体的な活動内容</t>
    <rPh sb="0" eb="3">
      <t>グタイテキ</t>
    </rPh>
    <rPh sb="4" eb="6">
      <t>カツドウ</t>
    </rPh>
    <rPh sb="6" eb="8">
      <t>ナイヨウ</t>
    </rPh>
    <phoneticPr fontId="3"/>
  </si>
  <si>
    <t>本市主催行事への参加</t>
    <rPh sb="0" eb="1">
      <t>ホン</t>
    </rPh>
    <rPh sb="1" eb="2">
      <t>シ</t>
    </rPh>
    <rPh sb="2" eb="4">
      <t>シュサイ</t>
    </rPh>
    <rPh sb="4" eb="6">
      <t>ギョウジ</t>
    </rPh>
    <rPh sb="8" eb="10">
      <t>サンカ</t>
    </rPh>
    <phoneticPr fontId="3"/>
  </si>
  <si>
    <t>有　　　　　　　無</t>
    <rPh sb="0" eb="1">
      <t>アリ</t>
    </rPh>
    <rPh sb="8" eb="9">
      <t>ナ</t>
    </rPh>
    <phoneticPr fontId="3"/>
  </si>
  <si>
    <t>団体名</t>
    <rPh sb="0" eb="2">
      <t>ダンタイ</t>
    </rPh>
    <rPh sb="2" eb="3">
      <t>メイ</t>
    </rPh>
    <phoneticPr fontId="3"/>
  </si>
  <si>
    <t>印</t>
    <rPh sb="0" eb="1">
      <t>イン</t>
    </rPh>
    <phoneticPr fontId="3"/>
  </si>
  <si>
    <t>～</t>
    <phoneticPr fontId="3"/>
  </si>
  <si>
    <t>市内・市外区分</t>
    <phoneticPr fontId="3"/>
  </si>
  <si>
    <t>申請事業所区分</t>
    <phoneticPr fontId="3"/>
  </si>
  <si>
    <t>平成　　年　　月　　日</t>
    <phoneticPr fontId="3"/>
  </si>
  <si>
    <t>清掃美化活動への参加状況報告書</t>
    <rPh sb="0" eb="2">
      <t>セイソウ</t>
    </rPh>
    <rPh sb="2" eb="4">
      <t>ビカ</t>
    </rPh>
    <rPh sb="4" eb="6">
      <t>カツドウ</t>
    </rPh>
    <rPh sb="8" eb="10">
      <t>サンカ</t>
    </rPh>
    <rPh sb="10" eb="12">
      <t>ジョウキョウ</t>
    </rPh>
    <rPh sb="12" eb="14">
      <t>ホウコク</t>
    </rPh>
    <rPh sb="14" eb="15">
      <t>ショ</t>
    </rPh>
    <phoneticPr fontId="3"/>
  </si>
  <si>
    <t>清掃美化活動状況</t>
    <rPh sb="0" eb="2">
      <t>セイソウ</t>
    </rPh>
    <rPh sb="2" eb="4">
      <t>ビカ</t>
    </rPh>
    <rPh sb="4" eb="6">
      <t>カツドウ</t>
    </rPh>
    <rPh sb="6" eb="8">
      <t>ジョウキョウ</t>
    </rPh>
    <phoneticPr fontId="3"/>
  </si>
  <si>
    <t>八代市消防団協力事業所表示制度の登録状況</t>
    <rPh sb="0" eb="3">
      <t>ヤツシロシ</t>
    </rPh>
    <rPh sb="3" eb="6">
      <t>ショウボウダン</t>
    </rPh>
    <rPh sb="6" eb="8">
      <t>キョウリョク</t>
    </rPh>
    <rPh sb="8" eb="11">
      <t>ジギョウショ</t>
    </rPh>
    <rPh sb="11" eb="13">
      <t>ヒョウジ</t>
    </rPh>
    <rPh sb="13" eb="15">
      <t>セイド</t>
    </rPh>
    <rPh sb="16" eb="18">
      <t>トウロク</t>
    </rPh>
    <rPh sb="18" eb="20">
      <t>ジョウキョウ</t>
    </rPh>
    <phoneticPr fontId="3"/>
  </si>
  <si>
    <t>障がい者雇用状況</t>
    <rPh sb="0" eb="1">
      <t>サワ</t>
    </rPh>
    <rPh sb="3" eb="4">
      <t>シャ</t>
    </rPh>
    <rPh sb="4" eb="6">
      <t>コヨウ</t>
    </rPh>
    <rPh sb="6" eb="8">
      <t>ジョウキョウ</t>
    </rPh>
    <phoneticPr fontId="3"/>
  </si>
  <si>
    <t>育児休業制度の制定状況</t>
    <rPh sb="0" eb="2">
      <t>イクジ</t>
    </rPh>
    <rPh sb="2" eb="4">
      <t>キュウギョウ</t>
    </rPh>
    <rPh sb="4" eb="6">
      <t>セイド</t>
    </rPh>
    <rPh sb="7" eb="9">
      <t>セイテイ</t>
    </rPh>
    <rPh sb="9" eb="11">
      <t>ジョウキョウ</t>
    </rPh>
    <phoneticPr fontId="3"/>
  </si>
  <si>
    <t>ISO9001</t>
    <phoneticPr fontId="3"/>
  </si>
  <si>
    <t>ISO14001</t>
    <phoneticPr fontId="3"/>
  </si>
  <si>
    <t>一級相当資格保有技術者の雇用状況</t>
    <rPh sb="0" eb="2">
      <t>イッキュウ</t>
    </rPh>
    <rPh sb="2" eb="4">
      <t>ソウトウ</t>
    </rPh>
    <rPh sb="4" eb="6">
      <t>シカク</t>
    </rPh>
    <rPh sb="6" eb="8">
      <t>ホユウ</t>
    </rPh>
    <rPh sb="8" eb="11">
      <t>ギジュツシャ</t>
    </rPh>
    <rPh sb="12" eb="14">
      <t>コヨウ</t>
    </rPh>
    <rPh sb="14" eb="16">
      <t>ジョウキョウ</t>
    </rPh>
    <phoneticPr fontId="3"/>
  </si>
  <si>
    <t>下水道技術検定（第一種）</t>
    <rPh sb="0" eb="2">
      <t>ゲスイ</t>
    </rPh>
    <rPh sb="2" eb="3">
      <t>ドウ</t>
    </rPh>
    <rPh sb="3" eb="5">
      <t>ギジュツ</t>
    </rPh>
    <rPh sb="5" eb="7">
      <t>ケンテイ</t>
    </rPh>
    <rPh sb="8" eb="9">
      <t>ダイ</t>
    </rPh>
    <rPh sb="9" eb="11">
      <t>イッシュ</t>
    </rPh>
    <phoneticPr fontId="41"/>
  </si>
  <si>
    <t>下水道技術検定（第二種）</t>
    <rPh sb="0" eb="2">
      <t>ゲスイ</t>
    </rPh>
    <rPh sb="2" eb="3">
      <t>ドウ</t>
    </rPh>
    <rPh sb="3" eb="5">
      <t>ギジュツ</t>
    </rPh>
    <rPh sb="5" eb="7">
      <t>ケンテイ</t>
    </rPh>
    <rPh sb="8" eb="9">
      <t>ダイ</t>
    </rPh>
    <rPh sb="9" eb="10">
      <t>ニ</t>
    </rPh>
    <rPh sb="10" eb="11">
      <t>シュ</t>
    </rPh>
    <phoneticPr fontId="41"/>
  </si>
  <si>
    <t>下水道技術検定（第三種）</t>
    <rPh sb="0" eb="2">
      <t>ゲスイ</t>
    </rPh>
    <rPh sb="2" eb="3">
      <t>ドウ</t>
    </rPh>
    <rPh sb="3" eb="5">
      <t>ギジュツ</t>
    </rPh>
    <rPh sb="5" eb="7">
      <t>ケンテイ</t>
    </rPh>
    <rPh sb="8" eb="9">
      <t>ダイ</t>
    </rPh>
    <rPh sb="9" eb="10">
      <t>サン</t>
    </rPh>
    <rPh sb="10" eb="11">
      <t>シュ</t>
    </rPh>
    <phoneticPr fontId="41"/>
  </si>
  <si>
    <t>工事様式④-1</t>
    <phoneticPr fontId="3"/>
  </si>
  <si>
    <t>工事様式④-2</t>
    <rPh sb="0" eb="2">
      <t>コウジ</t>
    </rPh>
    <rPh sb="2" eb="4">
      <t>ヨウシキ</t>
    </rPh>
    <phoneticPr fontId="3"/>
  </si>
  <si>
    <t>-</t>
    <phoneticPr fontId="3"/>
  </si>
  <si>
    <r>
      <t>資本の額又は
出資の総額</t>
    </r>
    <r>
      <rPr>
        <sz val="10"/>
        <color indexed="10"/>
        <rFont val="ＭＳ Ｐゴシック"/>
        <family val="3"/>
        <charset val="128"/>
      </rPr>
      <t>（必須）</t>
    </r>
    <rPh sb="0" eb="2">
      <t>シホン</t>
    </rPh>
    <rPh sb="3" eb="4">
      <t>ガク</t>
    </rPh>
    <rPh sb="4" eb="5">
      <t>マタ</t>
    </rPh>
    <rPh sb="7" eb="9">
      <t>シュッシ</t>
    </rPh>
    <rPh sb="10" eb="12">
      <t>ソウガク</t>
    </rPh>
    <phoneticPr fontId="3"/>
  </si>
  <si>
    <r>
      <t>申請事業所代表者の居住地住所
（都道府県名不要）</t>
    </r>
    <r>
      <rPr>
        <sz val="10"/>
        <color indexed="10"/>
        <rFont val="ＭＳ Ｐゴシック"/>
        <family val="3"/>
        <charset val="128"/>
      </rPr>
      <t>（市内・準市内業者のみ必須）</t>
    </r>
    <rPh sb="9" eb="12">
      <t>キョジュウチ</t>
    </rPh>
    <rPh sb="12" eb="14">
      <t>ジュウショ</t>
    </rPh>
    <rPh sb="16" eb="20">
      <t>トドウフケン</t>
    </rPh>
    <rPh sb="20" eb="21">
      <t>メイ</t>
    </rPh>
    <rPh sb="21" eb="23">
      <t>フヨウ</t>
    </rPh>
    <rPh sb="25" eb="27">
      <t>シナイ</t>
    </rPh>
    <rPh sb="28" eb="29">
      <t>ジュン</t>
    </rPh>
    <rPh sb="29" eb="31">
      <t>シナイ</t>
    </rPh>
    <rPh sb="31" eb="33">
      <t>ギョウシャ</t>
    </rPh>
    <rPh sb="35" eb="37">
      <t>ヒッス</t>
    </rPh>
    <phoneticPr fontId="3"/>
  </si>
  <si>
    <t>申請事業所区分</t>
    <phoneticPr fontId="3"/>
  </si>
  <si>
    <t>土</t>
    <rPh sb="0" eb="1">
      <t>ド</t>
    </rPh>
    <phoneticPr fontId="4"/>
  </si>
  <si>
    <t>建</t>
    <rPh sb="0" eb="1">
      <t>ケン</t>
    </rPh>
    <phoneticPr fontId="4"/>
  </si>
  <si>
    <t>大</t>
    <rPh sb="0" eb="1">
      <t>ダイ</t>
    </rPh>
    <phoneticPr fontId="4"/>
  </si>
  <si>
    <t>左</t>
    <rPh sb="0" eb="1">
      <t>ヒダリ</t>
    </rPh>
    <phoneticPr fontId="4"/>
  </si>
  <si>
    <t>石</t>
    <rPh sb="0" eb="1">
      <t>イシ</t>
    </rPh>
    <phoneticPr fontId="4"/>
  </si>
  <si>
    <t>屋</t>
    <rPh sb="0" eb="1">
      <t>オク</t>
    </rPh>
    <phoneticPr fontId="4"/>
  </si>
  <si>
    <t>電</t>
    <rPh sb="0" eb="1">
      <t>デン</t>
    </rPh>
    <phoneticPr fontId="4"/>
  </si>
  <si>
    <t>管</t>
    <rPh sb="0" eb="1">
      <t>カン</t>
    </rPh>
    <phoneticPr fontId="4"/>
  </si>
  <si>
    <t>鋼</t>
    <rPh sb="0" eb="1">
      <t>コウ</t>
    </rPh>
    <phoneticPr fontId="4"/>
  </si>
  <si>
    <t>筋</t>
    <rPh sb="0" eb="1">
      <t>キン</t>
    </rPh>
    <phoneticPr fontId="4"/>
  </si>
  <si>
    <t>板</t>
    <rPh sb="0" eb="1">
      <t>イタ</t>
    </rPh>
    <phoneticPr fontId="4"/>
  </si>
  <si>
    <t>塗</t>
    <rPh sb="0" eb="1">
      <t>ヌリ</t>
    </rPh>
    <phoneticPr fontId="4"/>
  </si>
  <si>
    <t>防</t>
    <rPh sb="0" eb="1">
      <t>ボウ</t>
    </rPh>
    <phoneticPr fontId="4"/>
  </si>
  <si>
    <t>内</t>
    <rPh sb="0" eb="1">
      <t>ナイ</t>
    </rPh>
    <phoneticPr fontId="4"/>
  </si>
  <si>
    <t>機</t>
    <rPh sb="0" eb="1">
      <t>キ</t>
    </rPh>
    <phoneticPr fontId="4"/>
  </si>
  <si>
    <t>絶</t>
    <rPh sb="0" eb="1">
      <t>ゼツ</t>
    </rPh>
    <phoneticPr fontId="4"/>
  </si>
  <si>
    <t>通</t>
    <rPh sb="0" eb="1">
      <t>ツウ</t>
    </rPh>
    <phoneticPr fontId="4"/>
  </si>
  <si>
    <t>園</t>
    <rPh sb="0" eb="1">
      <t>エン</t>
    </rPh>
    <phoneticPr fontId="4"/>
  </si>
  <si>
    <t>井</t>
    <rPh sb="0" eb="1">
      <t>イ</t>
    </rPh>
    <phoneticPr fontId="4"/>
  </si>
  <si>
    <t>具</t>
    <rPh sb="0" eb="1">
      <t>グ</t>
    </rPh>
    <phoneticPr fontId="4"/>
  </si>
  <si>
    <t>水</t>
    <rPh sb="0" eb="1">
      <t>ミズ</t>
    </rPh>
    <phoneticPr fontId="4"/>
  </si>
  <si>
    <t>消</t>
    <rPh sb="0" eb="1">
      <t>ケ</t>
    </rPh>
    <phoneticPr fontId="4"/>
  </si>
  <si>
    <t>清</t>
    <rPh sb="0" eb="1">
      <t>キヨシ</t>
    </rPh>
    <phoneticPr fontId="4"/>
  </si>
  <si>
    <t>二級建設機械施工技士（第１種～第６種）</t>
    <rPh sb="0" eb="2">
      <t>ニキュウ</t>
    </rPh>
    <rPh sb="2" eb="4">
      <t>ケンセツ</t>
    </rPh>
    <rPh sb="4" eb="6">
      <t>キカイ</t>
    </rPh>
    <rPh sb="6" eb="8">
      <t>セコウ</t>
    </rPh>
    <rPh sb="8" eb="10">
      <t>ギシ</t>
    </rPh>
    <rPh sb="11" eb="12">
      <t>ダイ</t>
    </rPh>
    <rPh sb="13" eb="14">
      <t>シュ</t>
    </rPh>
    <rPh sb="15" eb="16">
      <t>ダイ</t>
    </rPh>
    <rPh sb="17" eb="18">
      <t>シュ</t>
    </rPh>
    <phoneticPr fontId="41"/>
  </si>
  <si>
    <t xml:space="preserve">
経営規模等評価結果通知書兼総合評定値通知書の右下にある「ＩＳＯ9001の登録の有無」及び「ＩＳＯ14001の登録の有無」が「無」となっている場合は、それぞれについて認証の写しを添付してください。
</t>
    <rPh sb="63" eb="64">
      <t>ナシ</t>
    </rPh>
    <rPh sb="83" eb="85">
      <t>ニンショウ</t>
    </rPh>
    <rPh sb="86" eb="87">
      <t>ウツ</t>
    </rPh>
    <rPh sb="89" eb="91">
      <t>テンプ</t>
    </rPh>
    <phoneticPr fontId="3"/>
  </si>
  <si>
    <t>（あて先）八代市長</t>
    <rPh sb="3" eb="4">
      <t>サキ</t>
    </rPh>
    <rPh sb="5" eb="9">
      <t>ヤツシロシチョウ</t>
    </rPh>
    <phoneticPr fontId="3"/>
  </si>
  <si>
    <t>０７</t>
    <phoneticPr fontId="3"/>
  </si>
  <si>
    <t>営業所専任技術者
（専任技術者に担当する建設工事の略字を入力してください。）</t>
    <rPh sb="0" eb="3">
      <t>エイギョウショ</t>
    </rPh>
    <rPh sb="3" eb="5">
      <t>センニン</t>
    </rPh>
    <rPh sb="5" eb="8">
      <t>ギジュツシャ</t>
    </rPh>
    <rPh sb="10" eb="12">
      <t>センニン</t>
    </rPh>
    <rPh sb="12" eb="15">
      <t>ギジュツシャ</t>
    </rPh>
    <rPh sb="16" eb="18">
      <t>タントウ</t>
    </rPh>
    <rPh sb="20" eb="22">
      <t>ケンセツ</t>
    </rPh>
    <rPh sb="22" eb="24">
      <t>コウジ</t>
    </rPh>
    <rPh sb="25" eb="27">
      <t>リャクジ</t>
    </rPh>
    <rPh sb="28" eb="30">
      <t>ニュウリョク</t>
    </rPh>
    <phoneticPr fontId="3"/>
  </si>
  <si>
    <t>消防設備士（甲種第一類）</t>
    <rPh sb="0" eb="2">
      <t>ショウボウ</t>
    </rPh>
    <rPh sb="2" eb="4">
      <t>セツビ</t>
    </rPh>
    <rPh sb="4" eb="5">
      <t>シ</t>
    </rPh>
    <rPh sb="8" eb="9">
      <t>ダイ</t>
    </rPh>
    <rPh sb="9" eb="10">
      <t>イチ</t>
    </rPh>
    <rPh sb="10" eb="11">
      <t>ルイ</t>
    </rPh>
    <phoneticPr fontId="41"/>
  </si>
  <si>
    <t>消防設備士（甲種第二類）</t>
    <rPh sb="0" eb="2">
      <t>ショウボウ</t>
    </rPh>
    <rPh sb="2" eb="4">
      <t>セツビ</t>
    </rPh>
    <rPh sb="4" eb="5">
      <t>シ</t>
    </rPh>
    <rPh sb="8" eb="9">
      <t>ダイ</t>
    </rPh>
    <rPh sb="9" eb="10">
      <t>ニ</t>
    </rPh>
    <rPh sb="10" eb="11">
      <t>ルイ</t>
    </rPh>
    <phoneticPr fontId="41"/>
  </si>
  <si>
    <t>消防設備士（甲種第三類）</t>
    <rPh sb="0" eb="2">
      <t>ショウボウ</t>
    </rPh>
    <rPh sb="2" eb="4">
      <t>セツビ</t>
    </rPh>
    <rPh sb="4" eb="5">
      <t>シ</t>
    </rPh>
    <rPh sb="8" eb="9">
      <t>ダイ</t>
    </rPh>
    <rPh sb="9" eb="10">
      <t>サン</t>
    </rPh>
    <rPh sb="10" eb="11">
      <t>ルイ</t>
    </rPh>
    <phoneticPr fontId="41"/>
  </si>
  <si>
    <t>消防設備士（甲種第四類）</t>
    <rPh sb="0" eb="2">
      <t>ショウボウ</t>
    </rPh>
    <rPh sb="2" eb="4">
      <t>セツビ</t>
    </rPh>
    <rPh sb="4" eb="5">
      <t>シ</t>
    </rPh>
    <rPh sb="8" eb="9">
      <t>ダイ</t>
    </rPh>
    <rPh sb="9" eb="10">
      <t>ヨン</t>
    </rPh>
    <rPh sb="10" eb="11">
      <t>ルイ</t>
    </rPh>
    <phoneticPr fontId="41"/>
  </si>
  <si>
    <t>消防設備士（甲種第五類）</t>
    <rPh sb="0" eb="2">
      <t>ショウボウ</t>
    </rPh>
    <rPh sb="2" eb="4">
      <t>セツビ</t>
    </rPh>
    <rPh sb="4" eb="5">
      <t>シ</t>
    </rPh>
    <rPh sb="8" eb="9">
      <t>ダイ</t>
    </rPh>
    <rPh sb="9" eb="10">
      <t>ゴ</t>
    </rPh>
    <rPh sb="10" eb="11">
      <t>ルイ</t>
    </rPh>
    <phoneticPr fontId="41"/>
  </si>
  <si>
    <t>消防設備士（乙種第一類）</t>
    <rPh sb="0" eb="2">
      <t>ショウボウ</t>
    </rPh>
    <rPh sb="2" eb="4">
      <t>セツビ</t>
    </rPh>
    <rPh sb="4" eb="5">
      <t>シ</t>
    </rPh>
    <rPh sb="8" eb="9">
      <t>ダイ</t>
    </rPh>
    <rPh sb="9" eb="10">
      <t>イチ</t>
    </rPh>
    <rPh sb="10" eb="11">
      <t>ルイ</t>
    </rPh>
    <phoneticPr fontId="41"/>
  </si>
  <si>
    <t>消防設備士（乙種第二類）</t>
    <rPh sb="0" eb="2">
      <t>ショウボウ</t>
    </rPh>
    <rPh sb="2" eb="4">
      <t>セツビ</t>
    </rPh>
    <rPh sb="4" eb="5">
      <t>シ</t>
    </rPh>
    <rPh sb="8" eb="9">
      <t>ダイ</t>
    </rPh>
    <rPh sb="9" eb="10">
      <t>ニ</t>
    </rPh>
    <rPh sb="10" eb="11">
      <t>ルイ</t>
    </rPh>
    <phoneticPr fontId="41"/>
  </si>
  <si>
    <t>消防設備士（乙種第三類）</t>
    <rPh sb="0" eb="2">
      <t>ショウボウ</t>
    </rPh>
    <rPh sb="2" eb="4">
      <t>セツビ</t>
    </rPh>
    <rPh sb="4" eb="5">
      <t>シ</t>
    </rPh>
    <rPh sb="8" eb="9">
      <t>ダイ</t>
    </rPh>
    <rPh sb="9" eb="10">
      <t>サン</t>
    </rPh>
    <rPh sb="10" eb="11">
      <t>ルイ</t>
    </rPh>
    <phoneticPr fontId="41"/>
  </si>
  <si>
    <t>消防設備士（乙種第四類）</t>
    <rPh sb="0" eb="2">
      <t>ショウボウ</t>
    </rPh>
    <rPh sb="2" eb="4">
      <t>セツビ</t>
    </rPh>
    <rPh sb="4" eb="5">
      <t>シ</t>
    </rPh>
    <rPh sb="8" eb="9">
      <t>ダイ</t>
    </rPh>
    <rPh sb="9" eb="10">
      <t>ヨン</t>
    </rPh>
    <rPh sb="10" eb="11">
      <t>ルイ</t>
    </rPh>
    <phoneticPr fontId="41"/>
  </si>
  <si>
    <t>消防設備士（乙種第五類）</t>
    <rPh sb="0" eb="2">
      <t>ショウボウ</t>
    </rPh>
    <rPh sb="2" eb="4">
      <t>セツビ</t>
    </rPh>
    <rPh sb="4" eb="5">
      <t>シ</t>
    </rPh>
    <rPh sb="8" eb="9">
      <t>ダイ</t>
    </rPh>
    <rPh sb="9" eb="10">
      <t>ゴ</t>
    </rPh>
    <rPh sb="10" eb="11">
      <t>ルイ</t>
    </rPh>
    <phoneticPr fontId="41"/>
  </si>
  <si>
    <t>消防設備士（乙種第六類）</t>
    <rPh sb="0" eb="2">
      <t>ショウボウ</t>
    </rPh>
    <rPh sb="2" eb="4">
      <t>セツビ</t>
    </rPh>
    <rPh sb="4" eb="5">
      <t>シ</t>
    </rPh>
    <rPh sb="8" eb="9">
      <t>ダイ</t>
    </rPh>
    <rPh sb="9" eb="10">
      <t>ロク</t>
    </rPh>
    <rPh sb="10" eb="11">
      <t>ルイ</t>
    </rPh>
    <phoneticPr fontId="41"/>
  </si>
  <si>
    <t>消防設備士（乙種第七類）</t>
    <rPh sb="0" eb="2">
      <t>ショウボウ</t>
    </rPh>
    <rPh sb="2" eb="4">
      <t>セツビ</t>
    </rPh>
    <rPh sb="4" eb="5">
      <t>シ</t>
    </rPh>
    <rPh sb="8" eb="9">
      <t>ダイ</t>
    </rPh>
    <rPh sb="9" eb="10">
      <t>ナナ</t>
    </rPh>
    <rPh sb="10" eb="11">
      <t>ルイ</t>
    </rPh>
    <phoneticPr fontId="41"/>
  </si>
  <si>
    <r>
      <rPr>
        <i/>
        <sz val="2"/>
        <color indexed="56"/>
        <rFont val="ＭＳ Ｐゴシック"/>
        <family val="3"/>
        <charset val="128"/>
      </rPr>
      <t>　</t>
    </r>
    <r>
      <rPr>
        <i/>
        <sz val="8"/>
        <color indexed="56"/>
        <rFont val="ＭＳ Ｐゴシック"/>
        <family val="3"/>
        <charset val="128"/>
      </rPr>
      <t>電・管</t>
    </r>
    <rPh sb="1" eb="2">
      <t>デン</t>
    </rPh>
    <rPh sb="3" eb="4">
      <t>カン</t>
    </rPh>
    <phoneticPr fontId="3"/>
  </si>
  <si>
    <t>社会保険加入状況</t>
    <rPh sb="0" eb="2">
      <t>シャカイ</t>
    </rPh>
    <rPh sb="2" eb="4">
      <t>ホケン</t>
    </rPh>
    <rPh sb="4" eb="6">
      <t>カニュウ</t>
    </rPh>
    <rPh sb="6" eb="8">
      <t>ジョウキョウ</t>
    </rPh>
    <phoneticPr fontId="3"/>
  </si>
  <si>
    <t>雇用協力事業者</t>
    <rPh sb="0" eb="2">
      <t>コヨウ</t>
    </rPh>
    <rPh sb="2" eb="4">
      <t>キョウリョク</t>
    </rPh>
    <rPh sb="4" eb="7">
      <t>ジギョウシャ</t>
    </rPh>
    <phoneticPr fontId="3"/>
  </si>
  <si>
    <t>雇用者</t>
    <rPh sb="0" eb="3">
      <t>コヨウシャ</t>
    </rPh>
    <phoneticPr fontId="3"/>
  </si>
  <si>
    <t>とび・土工・コンクリート工事の実績内訳（千円）</t>
    <rPh sb="3" eb="4">
      <t>ツチ</t>
    </rPh>
    <rPh sb="4" eb="5">
      <t>コウ</t>
    </rPh>
    <rPh sb="12" eb="14">
      <t>コウジ</t>
    </rPh>
    <rPh sb="15" eb="17">
      <t>ジッセキ</t>
    </rPh>
    <rPh sb="17" eb="19">
      <t>ウチワケ</t>
    </rPh>
    <rPh sb="20" eb="22">
      <t>センエン</t>
    </rPh>
    <phoneticPr fontId="3"/>
  </si>
  <si>
    <t>安全施設工事
（道路標識等）</t>
    <rPh sb="0" eb="2">
      <t>アンゼン</t>
    </rPh>
    <rPh sb="2" eb="4">
      <t>シセツ</t>
    </rPh>
    <rPh sb="4" eb="6">
      <t>コウジ</t>
    </rPh>
    <rPh sb="8" eb="10">
      <t>ドウロ</t>
    </rPh>
    <rPh sb="10" eb="12">
      <t>ヒョウシキ</t>
    </rPh>
    <rPh sb="12" eb="13">
      <t>トウ</t>
    </rPh>
    <phoneticPr fontId="3"/>
  </si>
  <si>
    <t>申請日現在で、法務省管轄の保護観察所に「協力雇用主」として登録している場合に加算の対象となります。</t>
    <rPh sb="0" eb="2">
      <t>シンセイ</t>
    </rPh>
    <rPh sb="2" eb="3">
      <t>ビ</t>
    </rPh>
    <rPh sb="3" eb="5">
      <t>ゲンザイ</t>
    </rPh>
    <rPh sb="7" eb="10">
      <t>ホウムショウ</t>
    </rPh>
    <rPh sb="10" eb="12">
      <t>カンカツ</t>
    </rPh>
    <rPh sb="13" eb="15">
      <t>ホゴ</t>
    </rPh>
    <rPh sb="15" eb="17">
      <t>カンサツ</t>
    </rPh>
    <rPh sb="17" eb="18">
      <t>ジョ</t>
    </rPh>
    <rPh sb="20" eb="22">
      <t>キョウリョク</t>
    </rPh>
    <rPh sb="22" eb="25">
      <t>コヨウヌシ</t>
    </rPh>
    <rPh sb="29" eb="31">
      <t>トウロク</t>
    </rPh>
    <rPh sb="35" eb="37">
      <t>バアイ</t>
    </rPh>
    <rPh sb="38" eb="40">
      <t>カサン</t>
    </rPh>
    <rPh sb="41" eb="43">
      <t>タイショウ</t>
    </rPh>
    <phoneticPr fontId="3"/>
  </si>
  <si>
    <t>※土木一式・建築一式・電気・管・水道施設工事の５業種のいずれかを登録希望する方は上記の項目に該当しない場合も、この届出書を提出してください。</t>
    <rPh sb="1" eb="3">
      <t>ドボク</t>
    </rPh>
    <rPh sb="3" eb="5">
      <t>イッシキ</t>
    </rPh>
    <rPh sb="6" eb="8">
      <t>ケンチク</t>
    </rPh>
    <rPh sb="8" eb="10">
      <t>イッシキ</t>
    </rPh>
    <rPh sb="11" eb="13">
      <t>デンキ</t>
    </rPh>
    <rPh sb="14" eb="15">
      <t>カン</t>
    </rPh>
    <rPh sb="16" eb="18">
      <t>スイドウ</t>
    </rPh>
    <rPh sb="18" eb="20">
      <t>シセツ</t>
    </rPh>
    <rPh sb="20" eb="22">
      <t>コウジ</t>
    </rPh>
    <rPh sb="24" eb="26">
      <t>ギョウシュ</t>
    </rPh>
    <rPh sb="32" eb="34">
      <t>トウロク</t>
    </rPh>
    <rPh sb="34" eb="36">
      <t>キボウ</t>
    </rPh>
    <rPh sb="38" eb="39">
      <t>カタ</t>
    </rPh>
    <rPh sb="40" eb="42">
      <t>ジョウキ</t>
    </rPh>
    <rPh sb="43" eb="45">
      <t>コウモク</t>
    </rPh>
    <rPh sb="46" eb="48">
      <t>ガイトウ</t>
    </rPh>
    <rPh sb="51" eb="53">
      <t>バアイ</t>
    </rPh>
    <rPh sb="57" eb="60">
      <t>トドケデショ</t>
    </rPh>
    <rPh sb="61" eb="63">
      <t>テイシュツ</t>
    </rPh>
    <phoneticPr fontId="3"/>
  </si>
  <si>
    <t>雇用協力事業所</t>
    <rPh sb="0" eb="2">
      <t>コヨウ</t>
    </rPh>
    <rPh sb="2" eb="4">
      <t>キョウリョク</t>
    </rPh>
    <rPh sb="4" eb="7">
      <t>ジギョウショ</t>
    </rPh>
    <phoneticPr fontId="3"/>
  </si>
  <si>
    <t>保護観察雇用</t>
    <rPh sb="0" eb="2">
      <t>ホゴ</t>
    </rPh>
    <rPh sb="2" eb="4">
      <t>カンサツ</t>
    </rPh>
    <rPh sb="4" eb="6">
      <t>コヨウ</t>
    </rPh>
    <phoneticPr fontId="3"/>
  </si>
  <si>
    <t>主観点用情報</t>
    <rPh sb="0" eb="2">
      <t>シュカン</t>
    </rPh>
    <rPh sb="2" eb="3">
      <t>テン</t>
    </rPh>
    <rPh sb="3" eb="4">
      <t>ヨウ</t>
    </rPh>
    <rPh sb="4" eb="6">
      <t>ジョウホウ</t>
    </rPh>
    <phoneticPr fontId="3"/>
  </si>
  <si>
    <t>主観点</t>
    <rPh sb="0" eb="2">
      <t>シュカン</t>
    </rPh>
    <rPh sb="2" eb="3">
      <t>テン</t>
    </rPh>
    <phoneticPr fontId="3"/>
  </si>
  <si>
    <t>保護観察対象者雇用状況</t>
    <rPh sb="0" eb="2">
      <t>ホゴ</t>
    </rPh>
    <rPh sb="2" eb="4">
      <t>カンサツ</t>
    </rPh>
    <rPh sb="4" eb="6">
      <t>タイショウ</t>
    </rPh>
    <rPh sb="6" eb="7">
      <t>シャ</t>
    </rPh>
    <rPh sb="7" eb="9">
      <t>コヨウ</t>
    </rPh>
    <rPh sb="9" eb="11">
      <t>ジョウキョウ</t>
    </rPh>
    <phoneticPr fontId="3"/>
  </si>
  <si>
    <t>「協力雇用主」として登録し、申請日現在で保護観察対象者を１名以上雇用している場合に申請してください。</t>
    <rPh sb="1" eb="3">
      <t>キョウリョク</t>
    </rPh>
    <rPh sb="3" eb="6">
      <t>コヨウヌシ</t>
    </rPh>
    <rPh sb="23" eb="24">
      <t>サツ</t>
    </rPh>
    <rPh sb="24" eb="26">
      <t>タイショウ</t>
    </rPh>
    <rPh sb="26" eb="27">
      <t>シャ</t>
    </rPh>
    <phoneticPr fontId="3"/>
  </si>
  <si>
    <t>地域活動への参加</t>
    <rPh sb="0" eb="2">
      <t>チイキ</t>
    </rPh>
    <rPh sb="2" eb="4">
      <t>カツドウ</t>
    </rPh>
    <rPh sb="6" eb="8">
      <t>サンカ</t>
    </rPh>
    <phoneticPr fontId="3"/>
  </si>
  <si>
    <t>主催団体による参加の確認</t>
    <rPh sb="0" eb="2">
      <t>シュサイ</t>
    </rPh>
    <rPh sb="2" eb="4">
      <t>ダンタイ</t>
    </rPh>
    <rPh sb="7" eb="9">
      <t>サンカ</t>
    </rPh>
    <rPh sb="10" eb="12">
      <t>カクニン</t>
    </rPh>
    <phoneticPr fontId="3"/>
  </si>
  <si>
    <t>上記内容について、相違ないことを確認しました。</t>
    <phoneticPr fontId="3"/>
  </si>
  <si>
    <t>その他（単独実施又は業界団体活動等への参加）</t>
    <rPh sb="2" eb="3">
      <t>タ</t>
    </rPh>
    <rPh sb="4" eb="6">
      <t>タンドク</t>
    </rPh>
    <rPh sb="6" eb="8">
      <t>ジッシ</t>
    </rPh>
    <rPh sb="8" eb="9">
      <t>マタ</t>
    </rPh>
    <rPh sb="10" eb="12">
      <t>ギョウカイ</t>
    </rPh>
    <rPh sb="12" eb="14">
      <t>ダンタイ</t>
    </rPh>
    <rPh sb="14" eb="16">
      <t>カツドウ</t>
    </rPh>
    <rPh sb="16" eb="17">
      <t>トウ</t>
    </rPh>
    <rPh sb="19" eb="21">
      <t>サンカ</t>
    </rPh>
    <phoneticPr fontId="3"/>
  </si>
  <si>
    <t>工事様式④-2
「清掃美化活動への参加状況報告書」</t>
    <rPh sb="0" eb="2">
      <t>コウジ</t>
    </rPh>
    <rPh sb="2" eb="4">
      <t>ヨウシキ</t>
    </rPh>
    <rPh sb="9" eb="11">
      <t>セイソウ</t>
    </rPh>
    <rPh sb="11" eb="13">
      <t>ビカ</t>
    </rPh>
    <rPh sb="13" eb="15">
      <t>カツドウ</t>
    </rPh>
    <rPh sb="17" eb="19">
      <t>サンカ</t>
    </rPh>
    <rPh sb="19" eb="21">
      <t>ジョウキョウ</t>
    </rPh>
    <rPh sb="21" eb="23">
      <t>ホウコク</t>
    </rPh>
    <rPh sb="23" eb="24">
      <t>ショ</t>
    </rPh>
    <phoneticPr fontId="3"/>
  </si>
  <si>
    <t>（あて先）八代市長</t>
    <rPh sb="3" eb="4">
      <t>サキ</t>
    </rPh>
    <rPh sb="5" eb="7">
      <t>ヤツシロ</t>
    </rPh>
    <rPh sb="7" eb="9">
      <t>シチョウ</t>
    </rPh>
    <phoneticPr fontId="3"/>
  </si>
  <si>
    <t>代表者名</t>
    <rPh sb="0" eb="3">
      <t>ダイヒョウシャ</t>
    </rPh>
    <rPh sb="3" eb="4">
      <t>メイ</t>
    </rPh>
    <phoneticPr fontId="3"/>
  </si>
  <si>
    <t>八代市電子入札システム利用届</t>
    <phoneticPr fontId="3"/>
  </si>
  <si>
    <t>　八代市が実施する電子入札案件について、八代市電子入札システムにより参加したいので、下記のとおり届け出ます。</t>
    <phoneticPr fontId="3"/>
  </si>
  <si>
    <t>記</t>
  </si>
  <si>
    <t>ＩＣカードの名義人役職名</t>
  </si>
  <si>
    <t>ＩＣカードの名義人氏名</t>
  </si>
  <si>
    <t>ＩＣカードの登録予定枚数</t>
  </si>
  <si>
    <t>注）ＩＣカードの名義人は入札及び契約の権限を持つ者に限ります。</t>
  </si>
  <si>
    <t>確認項目</t>
    <rPh sb="0" eb="2">
      <t>カクニン</t>
    </rPh>
    <rPh sb="2" eb="4">
      <t>コウモク</t>
    </rPh>
    <phoneticPr fontId="3"/>
  </si>
  <si>
    <t>主観点算定に係る状況確認届</t>
    <rPh sb="0" eb="2">
      <t>シュカン</t>
    </rPh>
    <rPh sb="2" eb="3">
      <t>テン</t>
    </rPh>
    <rPh sb="3" eb="5">
      <t>サンテイ</t>
    </rPh>
    <rPh sb="6" eb="7">
      <t>カカ</t>
    </rPh>
    <rPh sb="8" eb="10">
      <t>ジョウキョウ</t>
    </rPh>
    <rPh sb="10" eb="12">
      <t>カクニン</t>
    </rPh>
    <rPh sb="12" eb="13">
      <t>トドケ</t>
    </rPh>
    <phoneticPr fontId="3"/>
  </si>
  <si>
    <t>　主観点の算定に係る状況について、本届出書のとおり届け出ます。なお、本届出書の内容は、事実と相違ないことを誓約します。</t>
    <rPh sb="1" eb="3">
      <t>シュカン</t>
    </rPh>
    <rPh sb="3" eb="4">
      <t>テン</t>
    </rPh>
    <rPh sb="5" eb="7">
      <t>サンテイ</t>
    </rPh>
    <rPh sb="8" eb="9">
      <t>カカ</t>
    </rPh>
    <rPh sb="10" eb="12">
      <t>ジョウキョウ</t>
    </rPh>
    <rPh sb="17" eb="18">
      <t>ホン</t>
    </rPh>
    <rPh sb="18" eb="21">
      <t>トドケデショ</t>
    </rPh>
    <rPh sb="25" eb="26">
      <t>トドケ</t>
    </rPh>
    <rPh sb="27" eb="28">
      <t>デ</t>
    </rPh>
    <rPh sb="34" eb="35">
      <t>ホン</t>
    </rPh>
    <rPh sb="35" eb="38">
      <t>トドケデショ</t>
    </rPh>
    <rPh sb="39" eb="41">
      <t>ナイヨウ</t>
    </rPh>
    <rPh sb="43" eb="45">
      <t>ジジツ</t>
    </rPh>
    <rPh sb="46" eb="48">
      <t>ソウイ</t>
    </rPh>
    <rPh sb="53" eb="55">
      <t>セイヤク</t>
    </rPh>
    <phoneticPr fontId="3"/>
  </si>
  <si>
    <t>経営事項審査結果通知書の「雇用保険」、「健康保険」、「厚生年金保険」の加入の有無が「無」となっている場合はそれぞれ減点になります。</t>
    <rPh sb="0" eb="2">
      <t>ケイエイ</t>
    </rPh>
    <rPh sb="2" eb="4">
      <t>ジコウ</t>
    </rPh>
    <rPh sb="4" eb="6">
      <t>シンサ</t>
    </rPh>
    <rPh sb="6" eb="8">
      <t>ケッカ</t>
    </rPh>
    <rPh sb="8" eb="11">
      <t>ツウチショ</t>
    </rPh>
    <rPh sb="13" eb="15">
      <t>コヨウ</t>
    </rPh>
    <rPh sb="15" eb="17">
      <t>ホケン</t>
    </rPh>
    <rPh sb="20" eb="22">
      <t>ケンコウ</t>
    </rPh>
    <rPh sb="22" eb="24">
      <t>ホケン</t>
    </rPh>
    <rPh sb="27" eb="29">
      <t>コウセイ</t>
    </rPh>
    <rPh sb="29" eb="31">
      <t>ネンキン</t>
    </rPh>
    <rPh sb="31" eb="33">
      <t>ホケン</t>
    </rPh>
    <rPh sb="35" eb="37">
      <t>カニュウ</t>
    </rPh>
    <rPh sb="38" eb="40">
      <t>ウム</t>
    </rPh>
    <rPh sb="42" eb="43">
      <t>ナ</t>
    </rPh>
    <rPh sb="50" eb="52">
      <t>バアイ</t>
    </rPh>
    <rPh sb="57" eb="59">
      <t>ゲンテン</t>
    </rPh>
    <phoneticPr fontId="3"/>
  </si>
  <si>
    <t>工事様式④-3</t>
    <rPh sb="0" eb="2">
      <t>コウジ</t>
    </rPh>
    <rPh sb="2" eb="4">
      <t>ヨウシキ</t>
    </rPh>
    <phoneticPr fontId="3"/>
  </si>
  <si>
    <t>№</t>
    <phoneticPr fontId="3"/>
  </si>
  <si>
    <t>水道</t>
    <rPh sb="0" eb="2">
      <t>スイドウ</t>
    </rPh>
    <phoneticPr fontId="3"/>
  </si>
  <si>
    <t>技術者数</t>
    <rPh sb="0" eb="3">
      <t>ギジュツシャ</t>
    </rPh>
    <rPh sb="3" eb="4">
      <t>スウ</t>
    </rPh>
    <phoneticPr fontId="3"/>
  </si>
  <si>
    <t>一級建設機械施工技士</t>
    <rPh sb="0" eb="2">
      <t>イッキュウ</t>
    </rPh>
    <rPh sb="2" eb="4">
      <t>ケンセツ</t>
    </rPh>
    <rPh sb="4" eb="6">
      <t>キカイ</t>
    </rPh>
    <rPh sb="6" eb="8">
      <t>セコウ</t>
    </rPh>
    <rPh sb="8" eb="10">
      <t>ギシ</t>
    </rPh>
    <phoneticPr fontId="3"/>
  </si>
  <si>
    <t>一級建築施工管理技士</t>
    <rPh sb="0" eb="2">
      <t>イッキュウ</t>
    </rPh>
    <rPh sb="2" eb="4">
      <t>ケンチク</t>
    </rPh>
    <rPh sb="4" eb="6">
      <t>セコウ</t>
    </rPh>
    <rPh sb="6" eb="8">
      <t>カンリ</t>
    </rPh>
    <rPh sb="8" eb="10">
      <t>ギシ</t>
    </rPh>
    <phoneticPr fontId="3"/>
  </si>
  <si>
    <t>一級電気施工管理技士</t>
    <rPh sb="0" eb="2">
      <t>イッキュウ</t>
    </rPh>
    <rPh sb="2" eb="4">
      <t>デンキ</t>
    </rPh>
    <rPh sb="4" eb="6">
      <t>セコウ</t>
    </rPh>
    <rPh sb="6" eb="8">
      <t>カンリ</t>
    </rPh>
    <rPh sb="8" eb="10">
      <t>ギシ</t>
    </rPh>
    <phoneticPr fontId="3"/>
  </si>
  <si>
    <t>一級管工事施工管理技士</t>
    <rPh sb="0" eb="2">
      <t>イッキュウ</t>
    </rPh>
    <rPh sb="2" eb="3">
      <t>カン</t>
    </rPh>
    <rPh sb="3" eb="5">
      <t>コウジ</t>
    </rPh>
    <rPh sb="5" eb="7">
      <t>セコウ</t>
    </rPh>
    <rPh sb="7" eb="9">
      <t>カンリ</t>
    </rPh>
    <rPh sb="9" eb="11">
      <t>ギシ</t>
    </rPh>
    <phoneticPr fontId="3"/>
  </si>
  <si>
    <t>一級土木施工管理技士</t>
    <rPh sb="0" eb="2">
      <t>イッキュウ</t>
    </rPh>
    <rPh sb="2" eb="4">
      <t>ドボク</t>
    </rPh>
    <rPh sb="4" eb="6">
      <t>セコウ</t>
    </rPh>
    <rPh sb="6" eb="8">
      <t>カンリ</t>
    </rPh>
    <rPh sb="8" eb="10">
      <t>ギシ</t>
    </rPh>
    <phoneticPr fontId="3"/>
  </si>
  <si>
    <t>一級建築士</t>
    <rPh sb="0" eb="2">
      <t>イッキュウ</t>
    </rPh>
    <rPh sb="2" eb="5">
      <t>ケンチクシ</t>
    </rPh>
    <phoneticPr fontId="3"/>
  </si>
  <si>
    <t>建設・総合技術監理</t>
    <rPh sb="0" eb="2">
      <t>ケンセツ</t>
    </rPh>
    <rPh sb="3" eb="5">
      <t>ソウゴウ</t>
    </rPh>
    <rPh sb="5" eb="7">
      <t>ギジュツ</t>
    </rPh>
    <rPh sb="7" eb="9">
      <t>カンリ</t>
    </rPh>
    <phoneticPr fontId="3"/>
  </si>
  <si>
    <t>機械「流体工学」又は「熱工学」・総合技術監理</t>
    <rPh sb="0" eb="2">
      <t>キカイ</t>
    </rPh>
    <rPh sb="3" eb="5">
      <t>リュウタイ</t>
    </rPh>
    <rPh sb="5" eb="7">
      <t>コウガク</t>
    </rPh>
    <rPh sb="8" eb="9">
      <t>マタ</t>
    </rPh>
    <rPh sb="11" eb="12">
      <t>ネツ</t>
    </rPh>
    <rPh sb="12" eb="14">
      <t>コウガク</t>
    </rPh>
    <rPh sb="16" eb="18">
      <t>ソウゴウ</t>
    </rPh>
    <rPh sb="18" eb="20">
      <t>ギジュツ</t>
    </rPh>
    <rPh sb="20" eb="22">
      <t>カンリ</t>
    </rPh>
    <phoneticPr fontId="3"/>
  </si>
  <si>
    <t>上下水道・総合技術監理</t>
    <rPh sb="0" eb="2">
      <t>ジョウゲ</t>
    </rPh>
    <rPh sb="2" eb="4">
      <t>スイドウ</t>
    </rPh>
    <rPh sb="5" eb="7">
      <t>ソウゴウ</t>
    </rPh>
    <rPh sb="7" eb="9">
      <t>ギジュツ</t>
    </rPh>
    <rPh sb="9" eb="11">
      <t>カンリ</t>
    </rPh>
    <phoneticPr fontId="3"/>
  </si>
  <si>
    <t>建設「鋼構造及びコンクリート」・総合技術監理</t>
    <rPh sb="0" eb="2">
      <t>ケンセツ</t>
    </rPh>
    <rPh sb="3" eb="4">
      <t>コウ</t>
    </rPh>
    <rPh sb="4" eb="6">
      <t>コウゾウ</t>
    </rPh>
    <rPh sb="6" eb="7">
      <t>オヨ</t>
    </rPh>
    <rPh sb="16" eb="18">
      <t>ソウゴウ</t>
    </rPh>
    <rPh sb="18" eb="20">
      <t>ギジュツ</t>
    </rPh>
    <rPh sb="20" eb="22">
      <t>カンリ</t>
    </rPh>
    <phoneticPr fontId="3"/>
  </si>
  <si>
    <t>上下水道「上水道及び工業用水道」・総合技術監理</t>
    <rPh sb="0" eb="2">
      <t>ジョウゲ</t>
    </rPh>
    <rPh sb="2" eb="4">
      <t>スイドウ</t>
    </rPh>
    <rPh sb="5" eb="8">
      <t>ジョウスイドウ</t>
    </rPh>
    <rPh sb="8" eb="9">
      <t>オヨ</t>
    </rPh>
    <rPh sb="10" eb="13">
      <t>コウギョウヨウ</t>
    </rPh>
    <rPh sb="13" eb="15">
      <t>スイドウ</t>
    </rPh>
    <rPh sb="17" eb="19">
      <t>ソウゴウ</t>
    </rPh>
    <rPh sb="19" eb="21">
      <t>ギジュツ</t>
    </rPh>
    <rPh sb="21" eb="23">
      <t>カンリ</t>
    </rPh>
    <phoneticPr fontId="3"/>
  </si>
  <si>
    <t>電気電子・総合技術監理</t>
    <rPh sb="0" eb="2">
      <t>デンキ</t>
    </rPh>
    <rPh sb="2" eb="4">
      <t>デンシ</t>
    </rPh>
    <rPh sb="5" eb="7">
      <t>ソウゴウ</t>
    </rPh>
    <rPh sb="7" eb="9">
      <t>ギジュツ</t>
    </rPh>
    <rPh sb="9" eb="11">
      <t>カンリ</t>
    </rPh>
    <phoneticPr fontId="3"/>
  </si>
  <si>
    <t>衛生工学「水質管理」・総合技術監理</t>
    <rPh sb="0" eb="2">
      <t>エイセイ</t>
    </rPh>
    <rPh sb="2" eb="4">
      <t>コウガク</t>
    </rPh>
    <rPh sb="5" eb="7">
      <t>スイシツ</t>
    </rPh>
    <rPh sb="7" eb="9">
      <t>カンリ</t>
    </rPh>
    <rPh sb="11" eb="13">
      <t>ソウゴウ</t>
    </rPh>
    <rPh sb="13" eb="15">
      <t>ギジュツ</t>
    </rPh>
    <rPh sb="15" eb="17">
      <t>カンリ</t>
    </rPh>
    <phoneticPr fontId="3"/>
  </si>
  <si>
    <t>農業「農業土木」・総合技術監理</t>
    <rPh sb="0" eb="2">
      <t>ノウギョウ</t>
    </rPh>
    <rPh sb="3" eb="5">
      <t>ノウギョウ</t>
    </rPh>
    <rPh sb="5" eb="7">
      <t>ドボク</t>
    </rPh>
    <rPh sb="9" eb="11">
      <t>ソウゴウ</t>
    </rPh>
    <rPh sb="11" eb="13">
      <t>ギジュツ</t>
    </rPh>
    <rPh sb="13" eb="15">
      <t>カンリ</t>
    </rPh>
    <phoneticPr fontId="3"/>
  </si>
  <si>
    <t>衛生工学・総合技術監理</t>
    <rPh sb="0" eb="2">
      <t>エイセイ</t>
    </rPh>
    <rPh sb="2" eb="4">
      <t>コウガク</t>
    </rPh>
    <rPh sb="5" eb="7">
      <t>ソウゴウ</t>
    </rPh>
    <rPh sb="7" eb="9">
      <t>ギジュツ</t>
    </rPh>
    <rPh sb="9" eb="11">
      <t>カンリ</t>
    </rPh>
    <phoneticPr fontId="3"/>
  </si>
  <si>
    <t>衛生工学「廃棄物管理」・総合技術監理</t>
    <rPh sb="0" eb="2">
      <t>エイセイ</t>
    </rPh>
    <rPh sb="2" eb="4">
      <t>コウガク</t>
    </rPh>
    <rPh sb="5" eb="8">
      <t>ハイキブツ</t>
    </rPh>
    <rPh sb="8" eb="10">
      <t>カンリ</t>
    </rPh>
    <rPh sb="12" eb="14">
      <t>ソウゴウ</t>
    </rPh>
    <rPh sb="14" eb="16">
      <t>ギジュツ</t>
    </rPh>
    <rPh sb="16" eb="18">
      <t>カンリ</t>
    </rPh>
    <phoneticPr fontId="3"/>
  </si>
  <si>
    <t>一級相当技術者一覧表（主観点算定用）</t>
    <rPh sb="11" eb="13">
      <t>シュカン</t>
    </rPh>
    <rPh sb="13" eb="14">
      <t>テン</t>
    </rPh>
    <phoneticPr fontId="3"/>
  </si>
  <si>
    <t>清掃美化活動状況</t>
  </si>
  <si>
    <t>八代市消防団協力事業所表示制度の登録状況</t>
  </si>
  <si>
    <t>社会保険加入状況</t>
  </si>
  <si>
    <t>障がい者雇用状況</t>
  </si>
  <si>
    <t>育児休業制度の制定状況</t>
  </si>
  <si>
    <t>一級相当資格保有技術者の雇用状況</t>
  </si>
  <si>
    <t>一級技術者数</t>
    <rPh sb="0" eb="2">
      <t>イッキュウ</t>
    </rPh>
    <rPh sb="2" eb="5">
      <t>ギジュツシャ</t>
    </rPh>
    <rPh sb="5" eb="6">
      <t>スウ</t>
    </rPh>
    <phoneticPr fontId="3"/>
  </si>
  <si>
    <t>（様式①）</t>
    <rPh sb="1" eb="3">
      <t>ヨウシキ</t>
    </rPh>
    <phoneticPr fontId="3"/>
  </si>
  <si>
    <t>～入力をされる前に～</t>
    <rPh sb="1" eb="3">
      <t>ニュウリョク</t>
    </rPh>
    <rPh sb="7" eb="8">
      <t>マエ</t>
    </rPh>
    <phoneticPr fontId="3"/>
  </si>
  <si>
    <r>
      <t>○ このシートに必要事項を入力すると、「工事様式①申請書（印刷用）」に内容が自動的に反映されます。</t>
    </r>
    <r>
      <rPr>
        <b/>
        <sz val="10"/>
        <color indexed="10"/>
        <rFont val="ＭＳ Ｐゴシック"/>
        <family val="3"/>
        <charset val="128"/>
      </rPr>
      <t>このシートの印刷は不要です</t>
    </r>
    <r>
      <rPr>
        <sz val="10"/>
        <color indexed="8"/>
        <rFont val="ＭＳ Ｐゴシック"/>
        <family val="3"/>
        <charset val="128"/>
      </rPr>
      <t>。</t>
    </r>
    <rPh sb="8" eb="10">
      <t>ヒツヨウ</t>
    </rPh>
    <rPh sb="10" eb="12">
      <t>ジコウ</t>
    </rPh>
    <rPh sb="13" eb="15">
      <t>ニュウリョク</t>
    </rPh>
    <rPh sb="20" eb="22">
      <t>コウジ</t>
    </rPh>
    <rPh sb="22" eb="24">
      <t>ヨウシキ</t>
    </rPh>
    <rPh sb="25" eb="28">
      <t>シンセイショ</t>
    </rPh>
    <rPh sb="29" eb="31">
      <t>インサツ</t>
    </rPh>
    <rPh sb="31" eb="32">
      <t>ヨウ</t>
    </rPh>
    <rPh sb="35" eb="37">
      <t>ナイヨウ</t>
    </rPh>
    <rPh sb="38" eb="41">
      <t>ジドウテキ</t>
    </rPh>
    <rPh sb="42" eb="44">
      <t>ハンエイ</t>
    </rPh>
    <rPh sb="55" eb="57">
      <t>インサツ</t>
    </rPh>
    <rPh sb="58" eb="60">
      <t>フヨウ</t>
    </rPh>
    <phoneticPr fontId="3"/>
  </si>
  <si>
    <r>
      <t>○ それぞれの項目にある「</t>
    </r>
    <r>
      <rPr>
        <b/>
        <sz val="11"/>
        <color indexed="10"/>
        <rFont val="ＭＳ Ｐゴシック"/>
        <family val="3"/>
        <charset val="128"/>
      </rPr>
      <t>入力時の注意点</t>
    </r>
    <r>
      <rPr>
        <sz val="11"/>
        <color indexed="8"/>
        <rFont val="ＭＳ Ｐゴシック"/>
        <family val="3"/>
        <charset val="128"/>
      </rPr>
      <t>」と「</t>
    </r>
    <r>
      <rPr>
        <b/>
        <sz val="11"/>
        <color indexed="10"/>
        <rFont val="ＭＳ Ｐゴシック"/>
        <family val="3"/>
        <charset val="128"/>
      </rPr>
      <t>入力例</t>
    </r>
    <r>
      <rPr>
        <sz val="11"/>
        <color indexed="8"/>
        <rFont val="ＭＳ Ｐゴシック"/>
        <family val="3"/>
        <charset val="128"/>
      </rPr>
      <t>」を参考に入力してください。</t>
    </r>
    <rPh sb="7" eb="9">
      <t>コウモク</t>
    </rPh>
    <rPh sb="13" eb="15">
      <t>ニュウリョク</t>
    </rPh>
    <rPh sb="15" eb="16">
      <t>ジ</t>
    </rPh>
    <rPh sb="17" eb="20">
      <t>チュウイテン</t>
    </rPh>
    <rPh sb="23" eb="25">
      <t>ニュウリョク</t>
    </rPh>
    <rPh sb="25" eb="26">
      <t>レイ</t>
    </rPh>
    <rPh sb="28" eb="30">
      <t>サンコウ</t>
    </rPh>
    <rPh sb="31" eb="33">
      <t>ニュウリョク</t>
    </rPh>
    <phoneticPr fontId="3"/>
  </si>
  <si>
    <t>○ セル、行、列の移動や削除等は行わないでください。</t>
    <rPh sb="5" eb="6">
      <t>ギョウ</t>
    </rPh>
    <rPh sb="7" eb="8">
      <t>レツ</t>
    </rPh>
    <rPh sb="9" eb="11">
      <t>イドウ</t>
    </rPh>
    <rPh sb="12" eb="14">
      <t>サクジョ</t>
    </rPh>
    <rPh sb="14" eb="15">
      <t>トウ</t>
    </rPh>
    <rPh sb="16" eb="17">
      <t>オコナ</t>
    </rPh>
    <phoneticPr fontId="3"/>
  </si>
  <si>
    <t>○ その他の様式シートは次のとおり該当される方のみ入力し紙出力してください。</t>
    <rPh sb="4" eb="5">
      <t>タ</t>
    </rPh>
    <rPh sb="6" eb="8">
      <t>ヨウシキ</t>
    </rPh>
    <rPh sb="12" eb="13">
      <t>ツギ</t>
    </rPh>
    <rPh sb="17" eb="19">
      <t>ガイトウ</t>
    </rPh>
    <rPh sb="22" eb="23">
      <t>カタ</t>
    </rPh>
    <rPh sb="25" eb="27">
      <t>ニュウリョク</t>
    </rPh>
    <rPh sb="28" eb="29">
      <t>カミ</t>
    </rPh>
    <rPh sb="29" eb="31">
      <t>シュツリョク</t>
    </rPh>
    <phoneticPr fontId="3"/>
  </si>
  <si>
    <t>シート名</t>
    <rPh sb="3" eb="4">
      <t>メイ</t>
    </rPh>
    <phoneticPr fontId="3"/>
  </si>
  <si>
    <t>入力を必要とする方</t>
    <phoneticPr fontId="3"/>
  </si>
  <si>
    <t>技術者一覧表</t>
    <rPh sb="0" eb="3">
      <t>ギジュツシャ</t>
    </rPh>
    <rPh sb="3" eb="5">
      <t>イチラン</t>
    </rPh>
    <rPh sb="5" eb="6">
      <t>ヒョウ</t>
    </rPh>
    <phoneticPr fontId="3"/>
  </si>
  <si>
    <t>使用人一覧表</t>
    <rPh sb="0" eb="2">
      <t>シヨウ</t>
    </rPh>
    <rPh sb="2" eb="3">
      <t>ニン</t>
    </rPh>
    <rPh sb="3" eb="5">
      <t>イチラン</t>
    </rPh>
    <rPh sb="5" eb="6">
      <t>ヒョウ</t>
    </rPh>
    <phoneticPr fontId="3"/>
  </si>
  <si>
    <t>工事様式④-1主観点算定確認届</t>
    <rPh sb="0" eb="2">
      <t>コウジ</t>
    </rPh>
    <rPh sb="7" eb="9">
      <t>シュカン</t>
    </rPh>
    <rPh sb="9" eb="10">
      <t>テン</t>
    </rPh>
    <rPh sb="10" eb="12">
      <t>サンテイ</t>
    </rPh>
    <rPh sb="12" eb="14">
      <t>カクニン</t>
    </rPh>
    <rPh sb="14" eb="15">
      <t>トド</t>
    </rPh>
    <phoneticPr fontId="3"/>
  </si>
  <si>
    <t>工事様式④-2
清掃美化活動への参加状況報告書</t>
    <phoneticPr fontId="3"/>
  </si>
  <si>
    <t>工事様式④-3一級相当技術者一覧表（主観点算定用）</t>
    <phoneticPr fontId="3"/>
  </si>
  <si>
    <t>１　基本情報入力</t>
    <rPh sb="2" eb="4">
      <t>キホン</t>
    </rPh>
    <rPh sb="4" eb="6">
      <t>ジョウホウ</t>
    </rPh>
    <rPh sb="6" eb="8">
      <t>ニュウリョク</t>
    </rPh>
    <phoneticPr fontId="3"/>
  </si>
  <si>
    <t>申請年月日</t>
    <rPh sb="0" eb="2">
      <t>シンセイ</t>
    </rPh>
    <rPh sb="2" eb="5">
      <t>ネンガッピ</t>
    </rPh>
    <phoneticPr fontId="3"/>
  </si>
  <si>
    <t>入力時の注意点</t>
    <rPh sb="0" eb="2">
      <t>ニュウリョク</t>
    </rPh>
    <rPh sb="2" eb="3">
      <t>ジ</t>
    </rPh>
    <rPh sb="4" eb="7">
      <t>チュウイテン</t>
    </rPh>
    <phoneticPr fontId="3"/>
  </si>
  <si>
    <r>
      <rPr>
        <sz val="1"/>
        <color indexed="8"/>
        <rFont val="ＭＳ Ｐゴシック"/>
        <family val="3"/>
        <charset val="128"/>
      </rPr>
      <t xml:space="preserve"> </t>
    </r>
    <r>
      <rPr>
        <sz val="11"/>
        <color indexed="8"/>
        <rFont val="ＭＳ Ｐゴシック"/>
        <family val="3"/>
        <charset val="128"/>
      </rPr>
      <t>年月日をドロップダウンから選択してください。</t>
    </r>
    <rPh sb="1" eb="4">
      <t>ネンガッピ</t>
    </rPh>
    <rPh sb="14" eb="16">
      <t>センタク</t>
    </rPh>
    <phoneticPr fontId="3"/>
  </si>
  <si>
    <t>入力欄</t>
    <rPh sb="0" eb="2">
      <t>ニュウリョク</t>
    </rPh>
    <rPh sb="2" eb="3">
      <t>ラン</t>
    </rPh>
    <phoneticPr fontId="3"/>
  </si>
  <si>
    <t>月</t>
    <rPh sb="0" eb="1">
      <t>ツキ</t>
    </rPh>
    <phoneticPr fontId="3"/>
  </si>
  <si>
    <t>申請区分</t>
    <rPh sb="0" eb="2">
      <t>シンセイ</t>
    </rPh>
    <rPh sb="2" eb="4">
      <t>クブン</t>
    </rPh>
    <phoneticPr fontId="3"/>
  </si>
  <si>
    <t>本社・支店区分</t>
    <phoneticPr fontId="3"/>
  </si>
  <si>
    <t>建設業
許可区分</t>
    <rPh sb="0" eb="3">
      <t>ケンセツギョウ</t>
    </rPh>
    <rPh sb="4" eb="6">
      <t>キョカ</t>
    </rPh>
    <rPh sb="6" eb="8">
      <t>クブン</t>
    </rPh>
    <phoneticPr fontId="3"/>
  </si>
  <si>
    <t>建設業許可の区分をドロップダウンから選択してください。</t>
    <rPh sb="0" eb="3">
      <t>ケンセツギョウ</t>
    </rPh>
    <rPh sb="3" eb="5">
      <t>キョカ</t>
    </rPh>
    <rPh sb="6" eb="8">
      <t>クブン</t>
    </rPh>
    <rPh sb="18" eb="20">
      <t>センタク</t>
    </rPh>
    <phoneticPr fontId="3"/>
  </si>
  <si>
    <t>国土交通大臣</t>
    <rPh sb="0" eb="2">
      <t>コクド</t>
    </rPh>
    <rPh sb="2" eb="4">
      <t>コウツウ</t>
    </rPh>
    <rPh sb="4" eb="6">
      <t>ダイジン</t>
    </rPh>
    <phoneticPr fontId="3"/>
  </si>
  <si>
    <t>経営事項
審査基準日</t>
    <rPh sb="0" eb="2">
      <t>ケイエイ</t>
    </rPh>
    <rPh sb="2" eb="4">
      <t>ジコウ</t>
    </rPh>
    <rPh sb="5" eb="7">
      <t>シンサ</t>
    </rPh>
    <rPh sb="7" eb="10">
      <t>キジュンビ</t>
    </rPh>
    <phoneticPr fontId="3"/>
  </si>
  <si>
    <t>２　事業所情報入力</t>
    <rPh sb="2" eb="5">
      <t>ジギョウショ</t>
    </rPh>
    <rPh sb="5" eb="7">
      <t>ジョウホウ</t>
    </rPh>
    <rPh sb="7" eb="9">
      <t>ニュウリョク</t>
    </rPh>
    <phoneticPr fontId="3"/>
  </si>
  <si>
    <t>○本社本店情報</t>
    <rPh sb="1" eb="3">
      <t>ホンシャ</t>
    </rPh>
    <rPh sb="3" eb="5">
      <t>ホンテン</t>
    </rPh>
    <rPh sb="5" eb="7">
      <t>ジョウホウ</t>
    </rPh>
    <phoneticPr fontId="3"/>
  </si>
  <si>
    <t>名称</t>
    <rPh sb="0" eb="2">
      <t>メイショウ</t>
    </rPh>
    <phoneticPr fontId="3"/>
  </si>
  <si>
    <t>入力例</t>
    <rPh sb="0" eb="2">
      <t>ニュウリョク</t>
    </rPh>
    <rPh sb="2" eb="3">
      <t>レイ</t>
    </rPh>
    <phoneticPr fontId="3"/>
  </si>
  <si>
    <r>
      <rPr>
        <sz val="6"/>
        <color indexed="8"/>
        <rFont val="ＭＳ Ｐゴシック"/>
        <family val="3"/>
        <charset val="128"/>
      </rPr>
      <t xml:space="preserve"> </t>
    </r>
    <r>
      <rPr>
        <sz val="11"/>
        <color indexed="8"/>
        <rFont val="ＭＳ Ｐゴシック"/>
        <family val="3"/>
        <charset val="128"/>
      </rPr>
      <t>○○商店（株）</t>
    </r>
    <rPh sb="3" eb="5">
      <t>ショウテン</t>
    </rPh>
    <phoneticPr fontId="3"/>
  </si>
  <si>
    <t>フリガナ</t>
    <phoneticPr fontId="3"/>
  </si>
  <si>
    <r>
      <rPr>
        <sz val="1"/>
        <color indexed="8"/>
        <rFont val="ＭＳ Ｐゴシック"/>
        <family val="3"/>
        <charset val="128"/>
      </rPr>
      <t xml:space="preserve"> </t>
    </r>
    <r>
      <rPr>
        <sz val="11"/>
        <color indexed="8"/>
        <rFont val="ＭＳ Ｐゴシック"/>
        <family val="3"/>
        <charset val="128"/>
      </rPr>
      <t>全て半角カナで入力してください。
会社組織の種別（カブシキガイシャ、（カ）等）は入力不要です。</t>
    </r>
    <rPh sb="18" eb="22">
      <t>カイシャソシキ</t>
    </rPh>
    <rPh sb="23" eb="25">
      <t>シュベツ</t>
    </rPh>
    <rPh sb="38" eb="39">
      <t>トウ</t>
    </rPh>
    <rPh sb="41" eb="43">
      <t>ニュウリョク</t>
    </rPh>
    <rPh sb="43" eb="45">
      <t>フヨウ</t>
    </rPh>
    <phoneticPr fontId="3"/>
  </si>
  <si>
    <r>
      <rPr>
        <sz val="1"/>
        <color indexed="8"/>
        <rFont val="ＭＳ Ｐゴシック"/>
        <family val="3"/>
        <charset val="128"/>
      </rPr>
      <t xml:space="preserve"> </t>
    </r>
    <r>
      <rPr>
        <sz val="11"/>
        <color indexed="8"/>
        <rFont val="ＭＳ Ｐゴシック"/>
        <family val="3"/>
        <charset val="128"/>
      </rPr>
      <t>ﾏﾙﾏﾙｼｮｳﾃﾝ</t>
    </r>
    <phoneticPr fontId="3"/>
  </si>
  <si>
    <t>本社等代表者</t>
    <rPh sb="0" eb="2">
      <t>ホンシャ</t>
    </rPh>
    <rPh sb="2" eb="3">
      <t>トウ</t>
    </rPh>
    <rPh sb="3" eb="6">
      <t>ダイヒョウシャ</t>
    </rPh>
    <phoneticPr fontId="3"/>
  </si>
  <si>
    <t>役職</t>
    <rPh sb="0" eb="2">
      <t>ヤクショク</t>
    </rPh>
    <phoneticPr fontId="3"/>
  </si>
  <si>
    <r>
      <rPr>
        <sz val="1"/>
        <color indexed="8"/>
        <rFont val="ＭＳ Ｐゴシック"/>
        <family val="3"/>
        <charset val="128"/>
      </rPr>
      <t xml:space="preserve"> </t>
    </r>
    <r>
      <rPr>
        <sz val="11"/>
        <color indexed="8"/>
        <rFont val="ＭＳ Ｐゴシック"/>
        <family val="3"/>
        <charset val="128"/>
      </rPr>
      <t>代表者の役職名を入力してください。</t>
    </r>
    <rPh sb="1" eb="4">
      <t>ダイヒョウシャ</t>
    </rPh>
    <rPh sb="5" eb="7">
      <t>ヤクショク</t>
    </rPh>
    <rPh sb="7" eb="8">
      <t>メイ</t>
    </rPh>
    <rPh sb="9" eb="11">
      <t>ニュウリョク</t>
    </rPh>
    <phoneticPr fontId="3"/>
  </si>
  <si>
    <r>
      <rPr>
        <sz val="1"/>
        <color indexed="8"/>
        <rFont val="ＭＳ Ｐゴシック"/>
        <family val="3"/>
        <charset val="128"/>
      </rPr>
      <t xml:space="preserve"> </t>
    </r>
    <r>
      <rPr>
        <sz val="11"/>
        <color indexed="8"/>
        <rFont val="ＭＳ Ｐゴシック"/>
        <family val="3"/>
        <charset val="128"/>
      </rPr>
      <t>姓と名の間にスペースは不要です。</t>
    </r>
    <rPh sb="1" eb="2">
      <t>セイ</t>
    </rPh>
    <rPh sb="3" eb="4">
      <t>メイ</t>
    </rPh>
    <rPh sb="5" eb="6">
      <t>アイダ</t>
    </rPh>
    <rPh sb="12" eb="14">
      <t>フヨウ</t>
    </rPh>
    <phoneticPr fontId="3"/>
  </si>
  <si>
    <t>郵便番号</t>
    <rPh sb="0" eb="4">
      <t>ユウビンバンゴウ</t>
    </rPh>
    <phoneticPr fontId="3"/>
  </si>
  <si>
    <t>-</t>
    <phoneticPr fontId="3"/>
  </si>
  <si>
    <t>都道府県名</t>
    <rPh sb="0" eb="4">
      <t>トドウフケン</t>
    </rPh>
    <rPh sb="4" eb="5">
      <t>メイ</t>
    </rPh>
    <phoneticPr fontId="3"/>
  </si>
  <si>
    <r>
      <rPr>
        <sz val="1"/>
        <color indexed="8"/>
        <rFont val="ＭＳ Ｐゴシック"/>
        <family val="3"/>
        <charset val="128"/>
      </rPr>
      <t xml:space="preserve"> </t>
    </r>
    <r>
      <rPr>
        <sz val="11"/>
        <color indexed="8"/>
        <rFont val="ＭＳ Ｐゴシック"/>
        <family val="3"/>
        <charset val="128"/>
      </rPr>
      <t>都道府県名をドロップダウンから選択してください。</t>
    </r>
    <rPh sb="1" eb="5">
      <t>トドウフケン</t>
    </rPh>
    <rPh sb="5" eb="6">
      <t>メイ</t>
    </rPh>
    <rPh sb="16" eb="18">
      <t>センタク</t>
    </rPh>
    <phoneticPr fontId="3"/>
  </si>
  <si>
    <r>
      <rPr>
        <sz val="1"/>
        <color indexed="8"/>
        <rFont val="ＭＳ Ｐゴシック"/>
        <family val="3"/>
        <charset val="128"/>
      </rPr>
      <t xml:space="preserve"> </t>
    </r>
    <r>
      <rPr>
        <sz val="11"/>
        <color indexed="8"/>
        <rFont val="ＭＳ Ｐゴシック"/>
        <family val="3"/>
        <charset val="128"/>
      </rPr>
      <t>熊本県</t>
    </r>
    <rPh sb="1" eb="4">
      <t>クマモトケン</t>
    </rPh>
    <phoneticPr fontId="3"/>
  </si>
  <si>
    <t>市町村以下住所</t>
    <rPh sb="0" eb="3">
      <t>シチョウソン</t>
    </rPh>
    <rPh sb="3" eb="5">
      <t>イカ</t>
    </rPh>
    <rPh sb="5" eb="7">
      <t>ジュウショ</t>
    </rPh>
    <phoneticPr fontId="3"/>
  </si>
  <si>
    <r>
      <rPr>
        <sz val="1"/>
        <color indexed="8"/>
        <rFont val="ＭＳ Ｐゴシック"/>
        <family val="3"/>
        <charset val="128"/>
      </rPr>
      <t xml:space="preserve"> </t>
    </r>
    <r>
      <rPr>
        <sz val="11"/>
        <color indexed="8"/>
        <rFont val="ＭＳ Ｐゴシック"/>
        <family val="3"/>
        <charset val="128"/>
      </rPr>
      <t>市町村以下の住所を入力してください。
アルファベット、算用数字は半角で入力してください。
ビル名等がある場合は、１文字全角スペースを空けて入力してください。</t>
    </r>
    <rPh sb="1" eb="4">
      <t>シチョウソン</t>
    </rPh>
    <rPh sb="4" eb="6">
      <t>イカ</t>
    </rPh>
    <rPh sb="7" eb="9">
      <t>ジュウショ</t>
    </rPh>
    <rPh sb="10" eb="12">
      <t>ニュウリョク</t>
    </rPh>
    <rPh sb="28" eb="30">
      <t>サンヨウ</t>
    </rPh>
    <rPh sb="30" eb="32">
      <t>スウジ</t>
    </rPh>
    <rPh sb="33" eb="35">
      <t>ハンカク</t>
    </rPh>
    <rPh sb="36" eb="38">
      <t>ニュウリョク</t>
    </rPh>
    <rPh sb="48" eb="49">
      <t>メイ</t>
    </rPh>
    <rPh sb="49" eb="50">
      <t>トウ</t>
    </rPh>
    <rPh sb="53" eb="55">
      <t>バアイ</t>
    </rPh>
    <rPh sb="58" eb="60">
      <t>モジ</t>
    </rPh>
    <rPh sb="60" eb="62">
      <t>ゼンカク</t>
    </rPh>
    <rPh sb="67" eb="68">
      <t>ア</t>
    </rPh>
    <rPh sb="70" eb="72">
      <t>ニュウリョク</t>
    </rPh>
    <phoneticPr fontId="3"/>
  </si>
  <si>
    <t>連絡先等</t>
    <rPh sb="0" eb="3">
      <t>レンラクサキ</t>
    </rPh>
    <rPh sb="3" eb="4">
      <t>トウ</t>
    </rPh>
    <phoneticPr fontId="3"/>
  </si>
  <si>
    <t>0965-33-4120</t>
    <phoneticPr fontId="3"/>
  </si>
  <si>
    <t>0965-33-4120</t>
    <phoneticPr fontId="3"/>
  </si>
  <si>
    <t>電話番号</t>
    <rPh sb="0" eb="2">
      <t>デンワ</t>
    </rPh>
    <rPh sb="2" eb="4">
      <t>バンゴウ</t>
    </rPh>
    <phoneticPr fontId="3"/>
  </si>
  <si>
    <t>FAX番号</t>
    <rPh sb="3" eb="5">
      <t>バンゴウ</t>
    </rPh>
    <phoneticPr fontId="3"/>
  </si>
  <si>
    <t>電子メール</t>
    <rPh sb="0" eb="2">
      <t>デンシ</t>
    </rPh>
    <phoneticPr fontId="3"/>
  </si>
  <si>
    <t>資本の額又は
出資の総額</t>
    <rPh sb="0" eb="2">
      <t>シホン</t>
    </rPh>
    <rPh sb="3" eb="4">
      <t>ガク</t>
    </rPh>
    <rPh sb="4" eb="5">
      <t>マタ</t>
    </rPh>
    <rPh sb="7" eb="9">
      <t>シュッシ</t>
    </rPh>
    <rPh sb="10" eb="12">
      <t>ソウガク</t>
    </rPh>
    <phoneticPr fontId="63"/>
  </si>
  <si>
    <r>
      <rPr>
        <sz val="1"/>
        <color indexed="8"/>
        <rFont val="ＭＳ Ｐゴシック"/>
        <family val="3"/>
        <charset val="128"/>
      </rPr>
      <t xml:space="preserve"> </t>
    </r>
    <r>
      <rPr>
        <sz val="11"/>
        <color indexed="8"/>
        <rFont val="ＭＳ Ｐゴシック"/>
        <family val="3"/>
        <charset val="128"/>
      </rPr>
      <t>法人のみ入力してください。
審査基準日（申請日）における、登記事項証明書の資本金の額を入力してください。
千円単位で、数字のみ半角で入力してください。（「円」の入力は不要）</t>
    </r>
    <rPh sb="54" eb="55">
      <t>セン</t>
    </rPh>
    <rPh sb="64" eb="66">
      <t>ハンカク</t>
    </rPh>
    <phoneticPr fontId="3"/>
  </si>
  <si>
    <t>千円</t>
    <rPh sb="0" eb="2">
      <t>センエン</t>
    </rPh>
    <phoneticPr fontId="3"/>
  </si>
  <si>
    <t>常時使用する
従業員の数</t>
  </si>
  <si>
    <t>人</t>
    <rPh sb="0" eb="1">
      <t>ニン</t>
    </rPh>
    <phoneticPr fontId="3"/>
  </si>
  <si>
    <t>○支店等情報（入札・契約の権限を支店等に委任する場合のみ入力してください。）</t>
    <rPh sb="1" eb="3">
      <t>シテン</t>
    </rPh>
    <rPh sb="3" eb="4">
      <t>トウ</t>
    </rPh>
    <rPh sb="4" eb="6">
      <t>ジョウホウ</t>
    </rPh>
    <rPh sb="7" eb="9">
      <t>ニュウサツ</t>
    </rPh>
    <rPh sb="10" eb="12">
      <t>ケイヤク</t>
    </rPh>
    <rPh sb="13" eb="15">
      <t>ケンゲン</t>
    </rPh>
    <rPh sb="16" eb="18">
      <t>シテン</t>
    </rPh>
    <rPh sb="18" eb="19">
      <t>トウ</t>
    </rPh>
    <rPh sb="20" eb="22">
      <t>イニン</t>
    </rPh>
    <rPh sb="24" eb="26">
      <t>バアイ</t>
    </rPh>
    <rPh sb="28" eb="30">
      <t>ニュウリョク</t>
    </rPh>
    <phoneticPr fontId="3"/>
  </si>
  <si>
    <r>
      <rPr>
        <sz val="1"/>
        <color indexed="8"/>
        <rFont val="ＭＳ Ｐゴシック"/>
        <family val="3"/>
        <charset val="128"/>
      </rPr>
      <t xml:space="preserve"> </t>
    </r>
    <r>
      <rPr>
        <sz val="11"/>
        <color indexed="8"/>
        <rFont val="ＭＳ Ｐゴシック"/>
        <family val="3"/>
        <charset val="128"/>
      </rPr>
      <t>○○商店（株）　八代営業所</t>
    </r>
    <rPh sb="3" eb="5">
      <t>ショウテン</t>
    </rPh>
    <rPh sb="9" eb="11">
      <t>ヤツシロ</t>
    </rPh>
    <rPh sb="11" eb="14">
      <t>エイギョウショ</t>
    </rPh>
    <phoneticPr fontId="3"/>
  </si>
  <si>
    <r>
      <rPr>
        <sz val="1"/>
        <color indexed="8"/>
        <rFont val="ＭＳ Ｐゴシック"/>
        <family val="3"/>
        <charset val="128"/>
      </rPr>
      <t xml:space="preserve"> </t>
    </r>
    <r>
      <rPr>
        <sz val="11"/>
        <color indexed="8"/>
        <rFont val="ＭＳ Ｐゴシック"/>
        <family val="3"/>
        <charset val="128"/>
      </rPr>
      <t>全て半角カナで入力してください。
会社組織の種別（ｶﾌﾞｼｷｶﾞｲｼｬ、（ｶ）等）は入力不要です。
名称と支店名の間にスペースは入力不要です。</t>
    </r>
    <rPh sb="18" eb="22">
      <t>カイシャソシキ</t>
    </rPh>
    <rPh sb="23" eb="25">
      <t>シュベツ</t>
    </rPh>
    <rPh sb="40" eb="41">
      <t>トウ</t>
    </rPh>
    <rPh sb="43" eb="45">
      <t>ニュウリョク</t>
    </rPh>
    <rPh sb="45" eb="47">
      <t>フヨウ</t>
    </rPh>
    <rPh sb="65" eb="67">
      <t>ニュウリョク</t>
    </rPh>
    <rPh sb="67" eb="69">
      <t>フヨウ</t>
    </rPh>
    <phoneticPr fontId="3"/>
  </si>
  <si>
    <r>
      <rPr>
        <sz val="1"/>
        <color indexed="8"/>
        <rFont val="ＭＳ Ｐゴシック"/>
        <family val="3"/>
        <charset val="128"/>
      </rPr>
      <t xml:space="preserve"> </t>
    </r>
    <r>
      <rPr>
        <sz val="11"/>
        <color indexed="8"/>
        <rFont val="ＭＳ Ｐゴシック"/>
        <family val="3"/>
        <charset val="128"/>
      </rPr>
      <t>ﾏﾙﾏﾙｼｮｳﾃﾝﾔﾂｼﾛｴｲｷﾞｮｳｼｮ</t>
    </r>
    <phoneticPr fontId="3"/>
  </si>
  <si>
    <t>支店等代表者</t>
    <rPh sb="0" eb="2">
      <t>シテン</t>
    </rPh>
    <rPh sb="2" eb="3">
      <t>トウ</t>
    </rPh>
    <rPh sb="3" eb="6">
      <t>ダイヒョウシャ</t>
    </rPh>
    <phoneticPr fontId="3"/>
  </si>
  <si>
    <r>
      <rPr>
        <sz val="1"/>
        <color indexed="8"/>
        <rFont val="ＭＳ Ｐゴシック"/>
        <family val="3"/>
        <charset val="128"/>
      </rPr>
      <t xml:space="preserve"> </t>
    </r>
    <r>
      <rPr>
        <sz val="11"/>
        <color indexed="8"/>
        <rFont val="ＭＳ Ｐゴシック"/>
        <family val="3"/>
        <charset val="128"/>
      </rPr>
      <t>八代次郎</t>
    </r>
    <rPh sb="1" eb="3">
      <t>ヤツシロ</t>
    </rPh>
    <rPh sb="3" eb="5">
      <t>ジロウ</t>
    </rPh>
    <phoneticPr fontId="3"/>
  </si>
  <si>
    <t>支店等所在地</t>
    <rPh sb="0" eb="2">
      <t>シテン</t>
    </rPh>
    <rPh sb="2" eb="3">
      <t>トウ</t>
    </rPh>
    <rPh sb="3" eb="6">
      <t>ショザイチ</t>
    </rPh>
    <phoneticPr fontId="3"/>
  </si>
  <si>
    <t>事業所
所在地域</t>
    <rPh sb="0" eb="3">
      <t>ジギョウショ</t>
    </rPh>
    <rPh sb="4" eb="6">
      <t>ショザイ</t>
    </rPh>
    <rPh sb="6" eb="8">
      <t>チイキ</t>
    </rPh>
    <phoneticPr fontId="63"/>
  </si>
  <si>
    <r>
      <rPr>
        <sz val="1"/>
        <color indexed="8"/>
        <rFont val="ＭＳ Ｐゴシック"/>
        <family val="3"/>
        <charset val="128"/>
      </rPr>
      <t xml:space="preserve"> </t>
    </r>
    <r>
      <rPr>
        <sz val="11"/>
        <color indexed="8"/>
        <rFont val="ＭＳ Ｐゴシック"/>
        <family val="3"/>
        <charset val="128"/>
      </rPr>
      <t>営業所が所在する校区をドロップダウンから選択してください。</t>
    </r>
    <rPh sb="1" eb="4">
      <t>エイギョウショ</t>
    </rPh>
    <rPh sb="5" eb="7">
      <t>ショザイ</t>
    </rPh>
    <rPh sb="9" eb="11">
      <t>コウク</t>
    </rPh>
    <rPh sb="21" eb="23">
      <t>センタク</t>
    </rPh>
    <phoneticPr fontId="3"/>
  </si>
  <si>
    <t>代陽</t>
    <rPh sb="0" eb="1">
      <t>ダイ</t>
    </rPh>
    <rPh sb="1" eb="2">
      <t>ヨウ</t>
    </rPh>
    <phoneticPr fontId="3"/>
  </si>
  <si>
    <t>校区</t>
    <rPh sb="0" eb="2">
      <t>コウク</t>
    </rPh>
    <phoneticPr fontId="3"/>
  </si>
  <si>
    <t>緊急連絡先</t>
    <rPh sb="0" eb="2">
      <t>キンキュウ</t>
    </rPh>
    <rPh sb="2" eb="5">
      <t>レンラクサキ</t>
    </rPh>
    <phoneticPr fontId="3"/>
  </si>
  <si>
    <r>
      <rPr>
        <sz val="1"/>
        <color indexed="8"/>
        <rFont val="ＭＳ Ｐゴシック"/>
        <family val="3"/>
        <charset val="128"/>
      </rPr>
      <t xml:space="preserve"> </t>
    </r>
    <r>
      <rPr>
        <sz val="11"/>
        <color indexed="8"/>
        <rFont val="ＭＳ Ｐゴシック"/>
        <family val="3"/>
        <charset val="128"/>
      </rPr>
      <t>緊急時に連絡の取れる番号（携帯や自宅の番号等）等を入力してください。
算用数字は半角で入力してください。
局番と局番の間に”-”（ハイフン）を入力しださい。</t>
    </r>
    <rPh sb="1" eb="4">
      <t>キンキュウジ</t>
    </rPh>
    <rPh sb="5" eb="7">
      <t>レンラク</t>
    </rPh>
    <rPh sb="8" eb="9">
      <t>ト</t>
    </rPh>
    <rPh sb="11" eb="13">
      <t>バンゴウ</t>
    </rPh>
    <rPh sb="14" eb="16">
      <t>ケイタイ</t>
    </rPh>
    <rPh sb="17" eb="19">
      <t>ジタク</t>
    </rPh>
    <rPh sb="20" eb="22">
      <t>バンゴウ</t>
    </rPh>
    <rPh sb="22" eb="23">
      <t>トウ</t>
    </rPh>
    <rPh sb="24" eb="25">
      <t>トウ</t>
    </rPh>
    <rPh sb="26" eb="28">
      <t>ニュウリョク</t>
    </rPh>
    <rPh sb="36" eb="37">
      <t>サン</t>
    </rPh>
    <rPh sb="54" eb="56">
      <t>キョクバン</t>
    </rPh>
    <rPh sb="57" eb="59">
      <t>キョクバン</t>
    </rPh>
    <rPh sb="60" eb="61">
      <t>アイダ</t>
    </rPh>
    <rPh sb="72" eb="74">
      <t>ニュウリョク</t>
    </rPh>
    <phoneticPr fontId="3"/>
  </si>
  <si>
    <r>
      <t>090-</t>
    </r>
    <r>
      <rPr>
        <sz val="8"/>
        <color indexed="8"/>
        <rFont val="ＭＳ Ｐゴシック"/>
        <family val="3"/>
        <charset val="128"/>
      </rPr>
      <t>○○○○</t>
    </r>
    <r>
      <rPr>
        <sz val="11"/>
        <color indexed="8"/>
        <rFont val="ＭＳ Ｐゴシック"/>
        <family val="3"/>
        <charset val="128"/>
      </rPr>
      <t>-</t>
    </r>
    <r>
      <rPr>
        <sz val="8"/>
        <color indexed="8"/>
        <rFont val="ＭＳ Ｐゴシック"/>
        <family val="3"/>
        <charset val="128"/>
      </rPr>
      <t>××××</t>
    </r>
    <phoneticPr fontId="3"/>
  </si>
  <si>
    <t>主な希望業種</t>
    <rPh sb="0" eb="1">
      <t>オモ</t>
    </rPh>
    <rPh sb="2" eb="4">
      <t>キボウ</t>
    </rPh>
    <rPh sb="4" eb="6">
      <t>ギョウシュ</t>
    </rPh>
    <phoneticPr fontId="63"/>
  </si>
  <si>
    <t>土木一式</t>
    <rPh sb="0" eb="2">
      <t>ドボク</t>
    </rPh>
    <rPh sb="2" eb="4">
      <t>イッシキ</t>
    </rPh>
    <phoneticPr fontId="3"/>
  </si>
  <si>
    <t>法面処理工事の総合評定値</t>
    <rPh sb="0" eb="2">
      <t>ノリメン</t>
    </rPh>
    <rPh sb="2" eb="4">
      <t>ショリ</t>
    </rPh>
    <rPh sb="4" eb="6">
      <t>コウジ</t>
    </rPh>
    <rPh sb="7" eb="9">
      <t>ソウゴウ</t>
    </rPh>
    <rPh sb="9" eb="11">
      <t>ヒョウテイ</t>
    </rPh>
    <rPh sb="11" eb="12">
      <t>チ</t>
    </rPh>
    <phoneticPr fontId="63"/>
  </si>
  <si>
    <t>「とび・土工・コンクリート工事」希望者のみ入力してください。
経営規模等評価結果通知書の法面処理の総合評定値を入力してください。</t>
    <phoneticPr fontId="3"/>
  </si>
  <si>
    <t>とび・土工・コンクリートの
希望</t>
    <rPh sb="3" eb="4">
      <t>ツチ</t>
    </rPh>
    <rPh sb="4" eb="5">
      <t>コウ</t>
    </rPh>
    <rPh sb="14" eb="16">
      <t>キボウ</t>
    </rPh>
    <phoneticPr fontId="63"/>
  </si>
  <si>
    <t>第一希望</t>
    <rPh sb="0" eb="2">
      <t>ダイイチ</t>
    </rPh>
    <rPh sb="2" eb="4">
      <t>キボウ</t>
    </rPh>
    <phoneticPr fontId="3"/>
  </si>
  <si>
    <t>第二希望</t>
    <rPh sb="0" eb="1">
      <t>ダイ</t>
    </rPh>
    <rPh sb="1" eb="2">
      <t>ニ</t>
    </rPh>
    <rPh sb="2" eb="4">
      <t>キボウ</t>
    </rPh>
    <phoneticPr fontId="3"/>
  </si>
  <si>
    <t>とび・土工・コンクリート工事の実績内訳</t>
    <rPh sb="3" eb="4">
      <t>ツチ</t>
    </rPh>
    <rPh sb="4" eb="5">
      <t>コウ</t>
    </rPh>
    <rPh sb="12" eb="14">
      <t>コウジ</t>
    </rPh>
    <rPh sb="15" eb="17">
      <t>ジッセキ</t>
    </rPh>
    <rPh sb="17" eb="19">
      <t>ウチワケ</t>
    </rPh>
    <phoneticPr fontId="63"/>
  </si>
  <si>
    <t>「とび・土工・コンクリート工事」の希望者のみ入力してください。
直近の経営事項審査の平均完成工事高（２年平均を選択した場合は２年平均の数値、３年平均を選択した場合は３年平均の数値）に計上した金額の内訳を入力してください。
実績がない場合は「0」を入力してください。</t>
    <phoneticPr fontId="3"/>
  </si>
  <si>
    <t>法面処理工事</t>
    <rPh sb="0" eb="2">
      <t>ノリメン</t>
    </rPh>
    <rPh sb="2" eb="4">
      <t>ショリ</t>
    </rPh>
    <rPh sb="4" eb="6">
      <t>コウジ</t>
    </rPh>
    <phoneticPr fontId="3"/>
  </si>
  <si>
    <t>安全施設工事</t>
    <rPh sb="0" eb="2">
      <t>アンゼン</t>
    </rPh>
    <rPh sb="2" eb="4">
      <t>シセツ</t>
    </rPh>
    <rPh sb="4" eb="6">
      <t>コウジ</t>
    </rPh>
    <phoneticPr fontId="3"/>
  </si>
  <si>
    <t>３　希望業種情報入力</t>
    <rPh sb="2" eb="4">
      <t>キボウ</t>
    </rPh>
    <rPh sb="4" eb="6">
      <t>ギョウシュ</t>
    </rPh>
    <rPh sb="6" eb="8">
      <t>ジョウホウ</t>
    </rPh>
    <rPh sb="8" eb="10">
      <t>ニュウリョク</t>
    </rPh>
    <phoneticPr fontId="3"/>
  </si>
  <si>
    <t>※</t>
    <phoneticPr fontId="3"/>
  </si>
  <si>
    <t>「希望」及び「許可区分」はドロップダウンリスト（セルの右下の下向き矢印をクリックすると表示されるリスト）から該当するものを選択してください。</t>
    <rPh sb="1" eb="3">
      <t>キボウ</t>
    </rPh>
    <rPh sb="4" eb="5">
      <t>オヨ</t>
    </rPh>
    <rPh sb="7" eb="9">
      <t>キョカ</t>
    </rPh>
    <rPh sb="9" eb="11">
      <t>クブン</t>
    </rPh>
    <phoneticPr fontId="3"/>
  </si>
  <si>
    <t>経営規模等評価結果通知書の完成工事高（２年または３年平均）の数値を入力してください。</t>
    <phoneticPr fontId="3"/>
  </si>
  <si>
    <t>希望しない業種については、許可を受けていても入力される必要はありません。</t>
    <phoneticPr fontId="3"/>
  </si>
  <si>
    <t>技術職員数は、建設工事の種類ごとにそれぞれの技術職員の人数を入力してください。</t>
    <phoneticPr fontId="3"/>
  </si>
  <si>
    <t>「経営規模等評価結果通知書兼総合評定値通知書」の建設工事の種類ごとに技術職員数を合算した人数と一致すること。</t>
    <phoneticPr fontId="3"/>
  </si>
  <si>
    <t>業種</t>
    <rPh sb="0" eb="2">
      <t>ギョウシュ</t>
    </rPh>
    <phoneticPr fontId="3"/>
  </si>
  <si>
    <t>希望</t>
    <rPh sb="0" eb="2">
      <t>キボウ</t>
    </rPh>
    <phoneticPr fontId="3"/>
  </si>
  <si>
    <t>許可
区分</t>
    <rPh sb="0" eb="2">
      <t>キョカ</t>
    </rPh>
    <rPh sb="3" eb="5">
      <t>クブン</t>
    </rPh>
    <phoneticPr fontId="3"/>
  </si>
  <si>
    <t>総合
評定値</t>
    <rPh sb="0" eb="2">
      <t>ソウゴウ</t>
    </rPh>
    <rPh sb="3" eb="5">
      <t>ヒョウテイ</t>
    </rPh>
    <rPh sb="5" eb="6">
      <t>チ</t>
    </rPh>
    <phoneticPr fontId="3"/>
  </si>
  <si>
    <t>完成工事高
（千円）</t>
    <rPh sb="0" eb="2">
      <t>カンセイ</t>
    </rPh>
    <rPh sb="2" eb="4">
      <t>コウジ</t>
    </rPh>
    <rPh sb="4" eb="5">
      <t>タカ</t>
    </rPh>
    <rPh sb="7" eb="9">
      <t>センエン</t>
    </rPh>
    <phoneticPr fontId="3"/>
  </si>
  <si>
    <t>（入力例）</t>
    <rPh sb="1" eb="3">
      <t>ニュウリョク</t>
    </rPh>
    <rPh sb="3" eb="4">
      <t>レイ</t>
    </rPh>
    <phoneticPr fontId="3"/>
  </si>
  <si>
    <t>○</t>
    <phoneticPr fontId="3"/>
  </si>
  <si>
    <t>ガラス</t>
    <phoneticPr fontId="3"/>
  </si>
  <si>
    <t>内装仕上</t>
    <rPh sb="0" eb="2">
      <t>ナイソウ</t>
    </rPh>
    <rPh sb="2" eb="4">
      <t>シア</t>
    </rPh>
    <phoneticPr fontId="3"/>
  </si>
  <si>
    <t>とび・土工</t>
    <rPh sb="3" eb="4">
      <t>ツチ</t>
    </rPh>
    <rPh sb="4" eb="5">
      <t>コウ</t>
    </rPh>
    <phoneticPr fontId="3"/>
  </si>
  <si>
    <t>さく井</t>
    <rPh sb="2" eb="3">
      <t>イ</t>
    </rPh>
    <phoneticPr fontId="3"/>
  </si>
  <si>
    <t>タイル・れんが</t>
    <phoneticPr fontId="3"/>
  </si>
  <si>
    <t>鋼構造</t>
    <rPh sb="0" eb="1">
      <t>コウ</t>
    </rPh>
    <rPh sb="1" eb="3">
      <t>コウゾウ</t>
    </rPh>
    <phoneticPr fontId="3"/>
  </si>
  <si>
    <t>舗装</t>
    <rPh sb="0" eb="2">
      <t>ホソウ</t>
    </rPh>
    <phoneticPr fontId="3"/>
  </si>
  <si>
    <t>しゅんせつ</t>
    <phoneticPr fontId="3"/>
  </si>
  <si>
    <t>市内市外</t>
    <rPh sb="0" eb="2">
      <t>シナイ</t>
    </rPh>
    <rPh sb="2" eb="4">
      <t>シガイ</t>
    </rPh>
    <phoneticPr fontId="3"/>
  </si>
  <si>
    <t>本社支店</t>
    <rPh sb="0" eb="2">
      <t>ホンシャ</t>
    </rPh>
    <rPh sb="2" eb="4">
      <t>シテン</t>
    </rPh>
    <phoneticPr fontId="3"/>
  </si>
  <si>
    <t>元号</t>
    <rPh sb="0" eb="2">
      <t>ゲンゴウ</t>
    </rPh>
    <phoneticPr fontId="3"/>
  </si>
  <si>
    <t>都道府県</t>
    <rPh sb="0" eb="4">
      <t>トドウフケン</t>
    </rPh>
    <phoneticPr fontId="3"/>
  </si>
  <si>
    <t>とび内訳</t>
    <rPh sb="2" eb="4">
      <t>ウチワケ</t>
    </rPh>
    <phoneticPr fontId="3"/>
  </si>
  <si>
    <t>大正</t>
    <rPh sb="0" eb="2">
      <t>タイショウ</t>
    </rPh>
    <phoneticPr fontId="3"/>
  </si>
  <si>
    <t>北海道</t>
  </si>
  <si>
    <t>北海道知事</t>
  </si>
  <si>
    <t>建築一式</t>
    <rPh sb="0" eb="2">
      <t>ケンチク</t>
    </rPh>
    <rPh sb="2" eb="4">
      <t>イッシキ</t>
    </rPh>
    <phoneticPr fontId="3"/>
  </si>
  <si>
    <t>青森県</t>
  </si>
  <si>
    <t>青森県知事</t>
  </si>
  <si>
    <t>岩手県</t>
  </si>
  <si>
    <t>岩手県知事</t>
  </si>
  <si>
    <t>宮城県</t>
  </si>
  <si>
    <t>宮城県知事</t>
  </si>
  <si>
    <t>とび・土工・コンクリート</t>
    <rPh sb="3" eb="4">
      <t>ツチ</t>
    </rPh>
    <rPh sb="4" eb="5">
      <t>コウ</t>
    </rPh>
    <phoneticPr fontId="3"/>
  </si>
  <si>
    <t>秋田県</t>
  </si>
  <si>
    <t>秋田県知事</t>
  </si>
  <si>
    <t>山形県</t>
  </si>
  <si>
    <t>山形県知事</t>
  </si>
  <si>
    <t>福島県</t>
  </si>
  <si>
    <t>福島県知事</t>
  </si>
  <si>
    <t>茨城県</t>
  </si>
  <si>
    <t>茨城県知事</t>
  </si>
  <si>
    <t>栃木県</t>
  </si>
  <si>
    <t>栃木県知事</t>
  </si>
  <si>
    <t>タイル・れんが・ブロック</t>
    <phoneticPr fontId="3"/>
  </si>
  <si>
    <t>群馬県</t>
  </si>
  <si>
    <t>群馬県知事</t>
  </si>
  <si>
    <t>埼玉県</t>
  </si>
  <si>
    <t>埼玉県知事</t>
  </si>
  <si>
    <t>千葉県</t>
  </si>
  <si>
    <t>千葉県知事</t>
  </si>
  <si>
    <t>東京都</t>
  </si>
  <si>
    <t>東京都知事</t>
  </si>
  <si>
    <t>しゅんせつ</t>
    <phoneticPr fontId="3"/>
  </si>
  <si>
    <t>神奈川県</t>
  </si>
  <si>
    <t>神奈川県知事</t>
  </si>
  <si>
    <t>新潟県</t>
  </si>
  <si>
    <t>新潟県知事</t>
  </si>
  <si>
    <t>ガラス</t>
    <phoneticPr fontId="3"/>
  </si>
  <si>
    <t>富山県</t>
  </si>
  <si>
    <t>富山県知事</t>
  </si>
  <si>
    <t>石川県</t>
  </si>
  <si>
    <t>石川県知事</t>
  </si>
  <si>
    <t>福井県</t>
  </si>
  <si>
    <t>福井県知事</t>
  </si>
  <si>
    <t>山梨県</t>
  </si>
  <si>
    <t>山梨県知事</t>
  </si>
  <si>
    <t>長野県</t>
  </si>
  <si>
    <t>長野県知事</t>
  </si>
  <si>
    <t>岐阜県</t>
  </si>
  <si>
    <t>岐阜県知事</t>
  </si>
  <si>
    <t>静岡県</t>
  </si>
  <si>
    <t>静岡県知事</t>
  </si>
  <si>
    <t>愛知県</t>
  </si>
  <si>
    <t>愛知県知事</t>
  </si>
  <si>
    <t>三重県</t>
  </si>
  <si>
    <t>三重県知事</t>
  </si>
  <si>
    <t>滋賀県</t>
  </si>
  <si>
    <t>滋賀県知事</t>
  </si>
  <si>
    <t>京都府</t>
  </si>
  <si>
    <t>京都府知事</t>
  </si>
  <si>
    <t>大阪府</t>
  </si>
  <si>
    <t>大阪府知事</t>
  </si>
  <si>
    <t>兵庫県</t>
  </si>
  <si>
    <t>兵庫県知事</t>
  </si>
  <si>
    <t>解体</t>
    <rPh sb="0" eb="2">
      <t>カイタイ</t>
    </rPh>
    <phoneticPr fontId="3"/>
  </si>
  <si>
    <t>奈良県</t>
  </si>
  <si>
    <t>奈良県知事</t>
  </si>
  <si>
    <t>和歌山県</t>
  </si>
  <si>
    <t>和歌山県知事</t>
  </si>
  <si>
    <t>鳥取県</t>
  </si>
  <si>
    <t>鳥取県知事</t>
  </si>
  <si>
    <t>島根県</t>
  </si>
  <si>
    <t>島根県知事</t>
  </si>
  <si>
    <t>岡山県</t>
  </si>
  <si>
    <t>岡山県知事</t>
  </si>
  <si>
    <t>広島県</t>
  </si>
  <si>
    <t>広島県知事</t>
  </si>
  <si>
    <t>山口県</t>
  </si>
  <si>
    <t>山口県知事</t>
  </si>
  <si>
    <t>徳島県</t>
  </si>
  <si>
    <t>徳島県知事</t>
  </si>
  <si>
    <t>香川県</t>
  </si>
  <si>
    <t>香川県知事</t>
  </si>
  <si>
    <t>愛媛県</t>
  </si>
  <si>
    <t>愛媛県知事</t>
  </si>
  <si>
    <t>高知県</t>
  </si>
  <si>
    <t>高知県知事</t>
  </si>
  <si>
    <t>福岡県</t>
  </si>
  <si>
    <t>福岡県知事</t>
  </si>
  <si>
    <t>佐賀県</t>
  </si>
  <si>
    <t>佐賀県知事</t>
  </si>
  <si>
    <t>長崎県</t>
  </si>
  <si>
    <t>長崎県知事</t>
  </si>
  <si>
    <t>熊本県</t>
  </si>
  <si>
    <t>熊本県知事</t>
  </si>
  <si>
    <t>大分県</t>
  </si>
  <si>
    <t>大分県知事</t>
  </si>
  <si>
    <t>宮崎県</t>
  </si>
  <si>
    <t>宮崎県知事</t>
  </si>
  <si>
    <t>鹿児島県</t>
  </si>
  <si>
    <t>鹿児島県知事</t>
  </si>
  <si>
    <t>沖縄県</t>
  </si>
  <si>
    <t>沖縄県知事</t>
  </si>
  <si>
    <t>許可コード</t>
    <rPh sb="0" eb="2">
      <t>キョカ</t>
    </rPh>
    <phoneticPr fontId="3"/>
  </si>
  <si>
    <t>建設業
許可番号</t>
    <rPh sb="0" eb="3">
      <t>ケンセツギョウ</t>
    </rPh>
    <rPh sb="4" eb="6">
      <t>キョカ</t>
    </rPh>
    <rPh sb="6" eb="8">
      <t>バンゴウ</t>
    </rPh>
    <phoneticPr fontId="3"/>
  </si>
  <si>
    <r>
      <rPr>
        <sz val="6"/>
        <color indexed="8"/>
        <rFont val="ＭＳ Ｐゴシック"/>
        <family val="3"/>
        <charset val="128"/>
      </rPr>
      <t xml:space="preserve"> </t>
    </r>
    <r>
      <rPr>
        <sz val="11"/>
        <color indexed="8"/>
        <rFont val="ＭＳ Ｐゴシック"/>
        <family val="3"/>
        <charset val="128"/>
      </rPr>
      <t>営業所長携帯</t>
    </r>
    <rPh sb="1" eb="4">
      <t>エイギョウショ</t>
    </rPh>
    <rPh sb="4" eb="5">
      <t>チョウ</t>
    </rPh>
    <rPh sb="5" eb="7">
      <t>ケイタイ</t>
    </rPh>
    <phoneticPr fontId="3"/>
  </si>
  <si>
    <t>主な希望業種</t>
    <rPh sb="0" eb="1">
      <t>オモ</t>
    </rPh>
    <rPh sb="2" eb="4">
      <t>キボウ</t>
    </rPh>
    <rPh sb="4" eb="6">
      <t>ギョウシュ</t>
    </rPh>
    <phoneticPr fontId="3"/>
  </si>
  <si>
    <r>
      <t>経営事項審査
審査基準日</t>
    </r>
    <r>
      <rPr>
        <sz val="10"/>
        <color indexed="10"/>
        <rFont val="ＭＳ Ｐゴシック"/>
        <family val="3"/>
        <charset val="128"/>
      </rPr>
      <t>（必須）</t>
    </r>
    <rPh sb="2" eb="4">
      <t>ジコウ</t>
    </rPh>
    <rPh sb="4" eb="6">
      <t>シンサ</t>
    </rPh>
    <rPh sb="7" eb="9">
      <t>シンサ</t>
    </rPh>
    <rPh sb="9" eb="11">
      <t>キジュン</t>
    </rPh>
    <rPh sb="11" eb="12">
      <t>ビ</t>
    </rPh>
    <rPh sb="13" eb="15">
      <t>ヒッス</t>
    </rPh>
    <phoneticPr fontId="3"/>
  </si>
  <si>
    <r>
      <t>常時使用する
従業員の数</t>
    </r>
    <r>
      <rPr>
        <sz val="10"/>
        <color indexed="10"/>
        <rFont val="ＭＳ Ｐゴシック"/>
        <family val="3"/>
        <charset val="128"/>
      </rPr>
      <t>（必須）</t>
    </r>
    <rPh sb="0" eb="2">
      <t>ジョウジ</t>
    </rPh>
    <rPh sb="2" eb="4">
      <t>シヨウ</t>
    </rPh>
    <rPh sb="7" eb="10">
      <t>ジュウギョウイン</t>
    </rPh>
    <rPh sb="11" eb="12">
      <t>カズ</t>
    </rPh>
    <phoneticPr fontId="3"/>
  </si>
  <si>
    <r>
      <t xml:space="preserve">メールアドレス
</t>
    </r>
    <r>
      <rPr>
        <sz val="10"/>
        <color indexed="10"/>
        <rFont val="ＭＳ Ｐゴシック"/>
        <family val="3"/>
        <charset val="128"/>
      </rPr>
      <t>（必須）</t>
    </r>
    <rPh sb="9" eb="11">
      <t>ヒッス</t>
    </rPh>
    <phoneticPr fontId="3"/>
  </si>
  <si>
    <r>
      <t xml:space="preserve">申請事業所所在地の地域
</t>
    </r>
    <r>
      <rPr>
        <sz val="10"/>
        <color indexed="10"/>
        <rFont val="ＭＳ Ｐゴシック"/>
        <family val="3"/>
        <charset val="128"/>
      </rPr>
      <t>（市内・準市内業者のみ必須）</t>
    </r>
    <rPh sb="0" eb="2">
      <t>シンセイ</t>
    </rPh>
    <rPh sb="2" eb="5">
      <t>ジギョウショ</t>
    </rPh>
    <rPh sb="5" eb="8">
      <t>ショザイチ</t>
    </rPh>
    <rPh sb="9" eb="11">
      <t>チイキ</t>
    </rPh>
    <rPh sb="13" eb="15">
      <t>シナイ</t>
    </rPh>
    <rPh sb="16" eb="17">
      <t>ジュン</t>
    </rPh>
    <rPh sb="17" eb="19">
      <t>シナイ</t>
    </rPh>
    <rPh sb="19" eb="21">
      <t>ギョウシャ</t>
    </rPh>
    <rPh sb="23" eb="25">
      <t>ヒッス</t>
    </rPh>
    <phoneticPr fontId="3"/>
  </si>
  <si>
    <r>
      <t xml:space="preserve">申請事業所代表者名のフリガナ
</t>
    </r>
    <r>
      <rPr>
        <sz val="10"/>
        <color indexed="10"/>
        <rFont val="ＭＳ Ｐゴシック"/>
        <family val="3"/>
        <charset val="128"/>
      </rPr>
      <t>（市内・準市内業者のみ必須）</t>
    </r>
    <rPh sb="8" eb="9">
      <t>メイ</t>
    </rPh>
    <rPh sb="16" eb="18">
      <t>シナイ</t>
    </rPh>
    <rPh sb="19" eb="20">
      <t>ジュン</t>
    </rPh>
    <rPh sb="20" eb="22">
      <t>シナイ</t>
    </rPh>
    <rPh sb="22" eb="24">
      <t>ギョウシャ</t>
    </rPh>
    <rPh sb="26" eb="28">
      <t>ヒッス</t>
    </rPh>
    <phoneticPr fontId="3"/>
  </si>
  <si>
    <r>
      <t xml:space="preserve">申請事業所代表者の生年月日
</t>
    </r>
    <r>
      <rPr>
        <sz val="10"/>
        <color indexed="10"/>
        <rFont val="ＭＳ Ｐゴシック"/>
        <family val="3"/>
        <charset val="128"/>
      </rPr>
      <t>（市内・準市内業者のみ必須）</t>
    </r>
    <rPh sb="0" eb="2">
      <t>シンセイ</t>
    </rPh>
    <rPh sb="2" eb="5">
      <t>ジギョウショ</t>
    </rPh>
    <rPh sb="5" eb="8">
      <t>ダイヒョウシャ</t>
    </rPh>
    <rPh sb="9" eb="11">
      <t>セイネン</t>
    </rPh>
    <rPh sb="11" eb="13">
      <t>ガッピ</t>
    </rPh>
    <rPh sb="25" eb="27">
      <t>ヒッス</t>
    </rPh>
    <phoneticPr fontId="3"/>
  </si>
  <si>
    <r>
      <t xml:space="preserve">とび・土工・コンクリート工事（法面処理）の総合評定値
</t>
    </r>
    <r>
      <rPr>
        <sz val="10"/>
        <color indexed="10"/>
        <rFont val="ＭＳ Ｐゴシック"/>
        <family val="3"/>
        <charset val="128"/>
      </rPr>
      <t>（市内・準市内業者で「とび・土工・コンクリート工事」希望者のみ必須）</t>
    </r>
    <rPh sb="3" eb="4">
      <t>ド</t>
    </rPh>
    <rPh sb="4" eb="5">
      <t>コウ</t>
    </rPh>
    <rPh sb="12" eb="14">
      <t>コウジ</t>
    </rPh>
    <rPh sb="15" eb="16">
      <t>ノリ</t>
    </rPh>
    <rPh sb="16" eb="17">
      <t>メン</t>
    </rPh>
    <rPh sb="17" eb="19">
      <t>ショリ</t>
    </rPh>
    <rPh sb="21" eb="23">
      <t>ソウゴウ</t>
    </rPh>
    <rPh sb="23" eb="25">
      <t>ヒョウテイ</t>
    </rPh>
    <rPh sb="25" eb="26">
      <t>チ</t>
    </rPh>
    <rPh sb="28" eb="30">
      <t>シナイ</t>
    </rPh>
    <rPh sb="31" eb="32">
      <t>ジュン</t>
    </rPh>
    <rPh sb="32" eb="34">
      <t>シナイ</t>
    </rPh>
    <rPh sb="34" eb="36">
      <t>ギョウシャ</t>
    </rPh>
    <rPh sb="41" eb="42">
      <t>ド</t>
    </rPh>
    <rPh sb="42" eb="43">
      <t>コウ</t>
    </rPh>
    <rPh sb="50" eb="52">
      <t>コウジ</t>
    </rPh>
    <rPh sb="53" eb="56">
      <t>キボウシャ</t>
    </rPh>
    <rPh sb="58" eb="60">
      <t>ヒッス</t>
    </rPh>
    <phoneticPr fontId="3"/>
  </si>
  <si>
    <r>
      <t>とび・土工・コンクリート工事のうち、</t>
    </r>
    <r>
      <rPr>
        <b/>
        <u/>
        <sz val="10"/>
        <color indexed="10"/>
        <rFont val="ＭＳ Ｐゴシック"/>
        <family val="3"/>
        <charset val="128"/>
      </rPr>
      <t>第一希望</t>
    </r>
    <r>
      <rPr>
        <sz val="10"/>
        <rFont val="ＭＳ Ｐゴシック"/>
        <family val="3"/>
        <charset val="128"/>
      </rPr>
      <t xml:space="preserve">の工種
</t>
    </r>
    <r>
      <rPr>
        <sz val="10"/>
        <color indexed="10"/>
        <rFont val="ＭＳ Ｐゴシック"/>
        <family val="3"/>
        <charset val="128"/>
      </rPr>
      <t>（市内・準市内業者で「とび・土工・コンクリート工事」希望者のみ必須）</t>
    </r>
    <rPh sb="3" eb="4">
      <t>ド</t>
    </rPh>
    <rPh sb="4" eb="5">
      <t>コウ</t>
    </rPh>
    <rPh sb="12" eb="14">
      <t>コウジ</t>
    </rPh>
    <rPh sb="18" eb="20">
      <t>ダイイチ</t>
    </rPh>
    <rPh sb="20" eb="22">
      <t>キボウ</t>
    </rPh>
    <rPh sb="23" eb="24">
      <t>コウ</t>
    </rPh>
    <rPh sb="24" eb="25">
      <t>シュ</t>
    </rPh>
    <rPh sb="30" eb="31">
      <t>ジュン</t>
    </rPh>
    <rPh sb="31" eb="33">
      <t>シナイ</t>
    </rPh>
    <rPh sb="33" eb="35">
      <t>ギョウシャ</t>
    </rPh>
    <rPh sb="57" eb="59">
      <t>ヒッス</t>
    </rPh>
    <phoneticPr fontId="3"/>
  </si>
  <si>
    <r>
      <t>とび・土工・コンクリート工事のうち、</t>
    </r>
    <r>
      <rPr>
        <b/>
        <u/>
        <sz val="10"/>
        <color indexed="10"/>
        <rFont val="ＭＳ Ｐゴシック"/>
        <family val="3"/>
        <charset val="128"/>
      </rPr>
      <t>第二希望</t>
    </r>
    <r>
      <rPr>
        <sz val="10"/>
        <rFont val="ＭＳ Ｐゴシック"/>
        <family val="3"/>
        <charset val="128"/>
      </rPr>
      <t xml:space="preserve">の工種
</t>
    </r>
    <r>
      <rPr>
        <sz val="10"/>
        <color indexed="10"/>
        <rFont val="ＭＳ Ｐゴシック"/>
        <family val="3"/>
        <charset val="128"/>
      </rPr>
      <t>（市内・準市内業者で「とび・土工・コンクリート工事」希望者のみ必須）</t>
    </r>
    <rPh sb="3" eb="4">
      <t>ド</t>
    </rPh>
    <rPh sb="4" eb="5">
      <t>コウ</t>
    </rPh>
    <rPh sb="12" eb="14">
      <t>コウジ</t>
    </rPh>
    <rPh sb="18" eb="20">
      <t>ダイニ</t>
    </rPh>
    <rPh sb="20" eb="22">
      <t>キボウ</t>
    </rPh>
    <rPh sb="23" eb="24">
      <t>コウ</t>
    </rPh>
    <rPh sb="24" eb="25">
      <t>シュ</t>
    </rPh>
    <rPh sb="30" eb="31">
      <t>ジュン</t>
    </rPh>
    <rPh sb="31" eb="33">
      <t>シナイ</t>
    </rPh>
    <rPh sb="33" eb="35">
      <t>ギョウシャ</t>
    </rPh>
    <rPh sb="57" eb="59">
      <t>ヒッス</t>
    </rPh>
    <phoneticPr fontId="3"/>
  </si>
  <si>
    <t>入　力　欄
※入力データは「申請書
 （印刷用）」に反映されます。</t>
    <rPh sb="0" eb="1">
      <t>イリ</t>
    </rPh>
    <rPh sb="2" eb="3">
      <t>チカラ</t>
    </rPh>
    <rPh sb="4" eb="5">
      <t>ラン</t>
    </rPh>
    <rPh sb="7" eb="9">
      <t>ニュウリョク</t>
    </rPh>
    <rPh sb="14" eb="17">
      <t>シンセイショ</t>
    </rPh>
    <rPh sb="20" eb="23">
      <t>インサツヨウ</t>
    </rPh>
    <rPh sb="26" eb="28">
      <t>ハンエイ</t>
    </rPh>
    <phoneticPr fontId="2"/>
  </si>
  <si>
    <t>詳細情報</t>
    <phoneticPr fontId="3"/>
  </si>
  <si>
    <t>電子入札システムID</t>
    <rPh sb="0" eb="2">
      <t>デンシ</t>
    </rPh>
    <rPh sb="2" eb="4">
      <t>ニュウサツ</t>
    </rPh>
    <phoneticPr fontId="3"/>
  </si>
  <si>
    <t>支社（店）等</t>
    <rPh sb="0" eb="2">
      <t>シシャ</t>
    </rPh>
    <rPh sb="3" eb="4">
      <t>テン</t>
    </rPh>
    <rPh sb="5" eb="6">
      <t>トウ</t>
    </rPh>
    <phoneticPr fontId="3"/>
  </si>
  <si>
    <t>・建設業許可番号を入力してください。
・半角で入力してください。</t>
    <phoneticPr fontId="3"/>
  </si>
  <si>
    <r>
      <rPr>
        <sz val="1"/>
        <color indexed="8"/>
        <rFont val="ＭＳ Ｐゴシック"/>
        <family val="3"/>
        <charset val="128"/>
      </rPr>
      <t xml:space="preserve"> </t>
    </r>
    <r>
      <rPr>
        <sz val="11"/>
        <color indexed="8"/>
        <rFont val="ＭＳ Ｐゴシック"/>
        <family val="3"/>
        <charset val="128"/>
      </rPr>
      <t xml:space="preserve">算用数字は半角で入力してください。
局番と局番の間に”-”（ハイフン）を入力しださい。
</t>
    </r>
    <rPh sb="19" eb="21">
      <t>キョクバン</t>
    </rPh>
    <rPh sb="22" eb="24">
      <t>キョクバン</t>
    </rPh>
    <rPh sb="25" eb="26">
      <t>アイダ</t>
    </rPh>
    <rPh sb="37" eb="39">
      <t>ニュウリョク</t>
    </rPh>
    <phoneticPr fontId="3"/>
  </si>
  <si>
    <t>電子入札
システム　　　　　登録番号</t>
    <rPh sb="0" eb="2">
      <t>デンシ</t>
    </rPh>
    <rPh sb="2" eb="4">
      <t>ニュウサツ</t>
    </rPh>
    <rPh sb="14" eb="16">
      <t>トウロク</t>
    </rPh>
    <rPh sb="16" eb="18">
      <t>バンゴウ</t>
    </rPh>
    <phoneticPr fontId="3"/>
  </si>
  <si>
    <r>
      <rPr>
        <b/>
        <sz val="11"/>
        <color indexed="10"/>
        <rFont val="ＭＳ Ｐゴシック"/>
        <family val="3"/>
        <charset val="128"/>
      </rPr>
      <t>電子入札システム登録番号をお持ちの方は、必ず入力してください。</t>
    </r>
    <r>
      <rPr>
        <sz val="11"/>
        <color indexed="8"/>
        <rFont val="ＭＳ Ｐゴシック"/>
        <family val="3"/>
        <charset val="128"/>
      </rPr>
      <t xml:space="preserve">
（半角大文字アルファベット１文字、半角数字４文字）</t>
    </r>
    <rPh sb="0" eb="2">
      <t>デンシ</t>
    </rPh>
    <rPh sb="2" eb="4">
      <t>ニュウサツ</t>
    </rPh>
    <rPh sb="8" eb="10">
      <t>トウロク</t>
    </rPh>
    <rPh sb="10" eb="12">
      <t>バンゴウ</t>
    </rPh>
    <rPh sb="14" eb="15">
      <t>モ</t>
    </rPh>
    <rPh sb="17" eb="18">
      <t>カタ</t>
    </rPh>
    <rPh sb="20" eb="21">
      <t>カナラ</t>
    </rPh>
    <rPh sb="22" eb="24">
      <t>ニュウリョク</t>
    </rPh>
    <rPh sb="33" eb="35">
      <t>ハンカク</t>
    </rPh>
    <rPh sb="35" eb="38">
      <t>オオモジ</t>
    </rPh>
    <rPh sb="46" eb="48">
      <t>モジ</t>
    </rPh>
    <rPh sb="49" eb="51">
      <t>ハンカク</t>
    </rPh>
    <rPh sb="51" eb="53">
      <t>スウジ</t>
    </rPh>
    <rPh sb="54" eb="56">
      <t>モジ</t>
    </rPh>
    <phoneticPr fontId="3"/>
  </si>
  <si>
    <r>
      <t xml:space="preserve"> 電子メールアドレスの入力は</t>
    </r>
    <r>
      <rPr>
        <b/>
        <sz val="12"/>
        <color indexed="10"/>
        <rFont val="ＭＳ Ｐゴシック"/>
        <family val="3"/>
        <charset val="128"/>
      </rPr>
      <t>必須</t>
    </r>
    <r>
      <rPr>
        <sz val="12"/>
        <color indexed="8"/>
        <rFont val="ＭＳ Ｐゴシック"/>
        <family val="3"/>
        <charset val="128"/>
      </rPr>
      <t>です。
アルファベット、算用数字は半角で入力してください。
局番と局番の間に”-”（ハイフン）を入力しださい。</t>
    </r>
    <phoneticPr fontId="3"/>
  </si>
  <si>
    <t>共通様式①</t>
    <rPh sb="0" eb="2">
      <t>キョウツウ</t>
    </rPh>
    <rPh sb="2" eb="4">
      <t>ヨウシキ</t>
    </rPh>
    <phoneticPr fontId="3"/>
  </si>
  <si>
    <t>所長</t>
    <rPh sb="0" eb="1">
      <t>トコロ</t>
    </rPh>
    <rPh sb="1" eb="2">
      <t>チョウ</t>
    </rPh>
    <phoneticPr fontId="3"/>
  </si>
  <si>
    <r>
      <t>←支社等に委任する場合は、</t>
    </r>
    <r>
      <rPr>
        <b/>
        <u/>
        <sz val="11"/>
        <color indexed="10"/>
        <rFont val="ＭＳ Ｐゴシック"/>
        <family val="3"/>
        <charset val="128"/>
      </rPr>
      <t>支社等のアドレス</t>
    </r>
    <r>
      <rPr>
        <b/>
        <sz val="11"/>
        <color indexed="10"/>
        <rFont val="ＭＳ Ｐゴシック"/>
        <family val="3"/>
        <charset val="128"/>
      </rPr>
      <t>で可。</t>
    </r>
    <rPh sb="1" eb="4">
      <t>シシャトウ</t>
    </rPh>
    <rPh sb="5" eb="7">
      <t>イニン</t>
    </rPh>
    <rPh sb="9" eb="11">
      <t>バアイ</t>
    </rPh>
    <rPh sb="13" eb="15">
      <t>シシャ</t>
    </rPh>
    <rPh sb="15" eb="16">
      <t>トウ</t>
    </rPh>
    <rPh sb="22" eb="23">
      <t>カ</t>
    </rPh>
    <phoneticPr fontId="3"/>
  </si>
  <si>
    <t>工事様式④-3
「一級相当技術者一覧表（主観点算定用）」</t>
    <rPh sb="0" eb="2">
      <t>コウジ</t>
    </rPh>
    <rPh sb="2" eb="4">
      <t>ヨウシキ</t>
    </rPh>
    <rPh sb="9" eb="11">
      <t>イッキュウ</t>
    </rPh>
    <rPh sb="11" eb="13">
      <t>ソウトウ</t>
    </rPh>
    <rPh sb="13" eb="16">
      <t>ギジュツシャ</t>
    </rPh>
    <rPh sb="16" eb="18">
      <t>イチラン</t>
    </rPh>
    <rPh sb="18" eb="19">
      <t>ヒョウ</t>
    </rPh>
    <rPh sb="20" eb="23">
      <t>シュカンテン</t>
    </rPh>
    <rPh sb="23" eb="25">
      <t>サンテイ</t>
    </rPh>
    <rPh sb="25" eb="26">
      <t>ヨウ</t>
    </rPh>
    <phoneticPr fontId="3"/>
  </si>
  <si>
    <t>解</t>
    <rPh sb="0" eb="1">
      <t>カイ</t>
    </rPh>
    <phoneticPr fontId="3"/>
  </si>
  <si>
    <t>法面処理工事</t>
    <rPh sb="0" eb="1">
      <t>ホウ</t>
    </rPh>
    <rPh sb="1" eb="2">
      <t>メン</t>
    </rPh>
    <rPh sb="2" eb="4">
      <t>ショリ</t>
    </rPh>
    <rPh sb="4" eb="6">
      <t>コウジ</t>
    </rPh>
    <phoneticPr fontId="3"/>
  </si>
  <si>
    <t>就業規則において育児休業制度を設けている場合、該当に○とします。</t>
    <rPh sb="0" eb="2">
      <t>シュウギョウ</t>
    </rPh>
    <rPh sb="2" eb="4">
      <t>キソク</t>
    </rPh>
    <rPh sb="8" eb="10">
      <t>イクジ</t>
    </rPh>
    <rPh sb="10" eb="12">
      <t>キュウギョウ</t>
    </rPh>
    <rPh sb="12" eb="14">
      <t>セイド</t>
    </rPh>
    <rPh sb="15" eb="16">
      <t>モウ</t>
    </rPh>
    <rPh sb="20" eb="22">
      <t>バアイ</t>
    </rPh>
    <rPh sb="23" eb="25">
      <t>ガイトウ</t>
    </rPh>
    <phoneticPr fontId="3"/>
  </si>
  <si>
    <t>同制度に登録があれば、該当に○とします。</t>
    <rPh sb="0" eb="1">
      <t>ドウ</t>
    </rPh>
    <rPh sb="1" eb="3">
      <t>セイド</t>
    </rPh>
    <rPh sb="4" eb="6">
      <t>トウロク</t>
    </rPh>
    <rPh sb="11" eb="13">
      <t>ガイトウ</t>
    </rPh>
    <phoneticPr fontId="3"/>
  </si>
  <si>
    <r>
      <rPr>
        <sz val="1"/>
        <color indexed="8"/>
        <rFont val="ＭＳ Ｐゴシック"/>
        <family val="3"/>
        <charset val="128"/>
      </rPr>
      <t xml:space="preserve"> </t>
    </r>
    <r>
      <rPr>
        <sz val="11"/>
        <color indexed="8"/>
        <rFont val="ＭＳ Ｐゴシック"/>
        <family val="3"/>
        <charset val="128"/>
      </rPr>
      <t>八代市松江城町1-25　</t>
    </r>
    <rPh sb="1" eb="4">
      <t>ヤツシロシ</t>
    </rPh>
    <rPh sb="4" eb="8">
      <t>マツエジョウマチ</t>
    </rPh>
    <phoneticPr fontId="3"/>
  </si>
  <si>
    <r>
      <rPr>
        <sz val="1"/>
        <color indexed="8"/>
        <rFont val="ＭＳ Ｐゴシック"/>
        <family val="3"/>
        <charset val="128"/>
      </rPr>
      <t xml:space="preserve"> </t>
    </r>
    <r>
      <rPr>
        <sz val="11"/>
        <color indexed="8"/>
        <rFont val="ＭＳ Ｐゴシック"/>
        <family val="3"/>
        <charset val="128"/>
      </rPr>
      <t>全て全角で入力してください。
会社組織の種別に</t>
    </r>
    <r>
      <rPr>
        <b/>
        <sz val="11"/>
        <color indexed="10"/>
        <rFont val="ＭＳ Ｐゴシック"/>
        <family val="3"/>
        <charset val="128"/>
      </rPr>
      <t>環境依存文字（㈱、㈲等）は使用せず、（株）、（有）等としてください。</t>
    </r>
    <r>
      <rPr>
        <sz val="11"/>
        <color indexed="8"/>
        <rFont val="ＭＳ Ｐゴシック"/>
        <family val="3"/>
        <charset val="128"/>
      </rPr>
      <t xml:space="preserve">
会社組織の種別と名称の間にスペースは不要です。</t>
    </r>
    <rPh sb="16" eb="18">
      <t>カイシャ</t>
    </rPh>
    <rPh sb="18" eb="20">
      <t>ソシキ</t>
    </rPh>
    <rPh sb="21" eb="23">
      <t>シュベツ</t>
    </rPh>
    <rPh sb="24" eb="26">
      <t>カンキョウ</t>
    </rPh>
    <rPh sb="26" eb="28">
      <t>イゾン</t>
    </rPh>
    <rPh sb="28" eb="30">
      <t>モジ</t>
    </rPh>
    <rPh sb="34" eb="35">
      <t>トウ</t>
    </rPh>
    <rPh sb="37" eb="39">
      <t>シヨウ</t>
    </rPh>
    <rPh sb="43" eb="44">
      <t>カブ</t>
    </rPh>
    <rPh sb="47" eb="48">
      <t>ユウ</t>
    </rPh>
    <rPh sb="49" eb="50">
      <t>トウ</t>
    </rPh>
    <rPh sb="59" eb="61">
      <t>カイシャ</t>
    </rPh>
    <rPh sb="61" eb="63">
      <t>ソシキ</t>
    </rPh>
    <rPh sb="64" eb="66">
      <t>シュベツ</t>
    </rPh>
    <rPh sb="67" eb="69">
      <t>メイショウ</t>
    </rPh>
    <rPh sb="70" eb="71">
      <t>アイダ</t>
    </rPh>
    <rPh sb="77" eb="79">
      <t>フヨウ</t>
    </rPh>
    <phoneticPr fontId="3"/>
  </si>
  <si>
    <r>
      <rPr>
        <sz val="1"/>
        <color indexed="8"/>
        <rFont val="ＭＳ Ｐゴシック"/>
        <family val="3"/>
        <charset val="128"/>
      </rPr>
      <t xml:space="preserve"> </t>
    </r>
    <r>
      <rPr>
        <sz val="11"/>
        <color indexed="8"/>
        <rFont val="ＭＳ Ｐゴシック"/>
        <family val="3"/>
        <charset val="128"/>
      </rPr>
      <t>３ケタ－４ケタに分けて</t>
    </r>
    <r>
      <rPr>
        <sz val="11"/>
        <color indexed="10"/>
        <rFont val="ＭＳ Ｐゴシック"/>
        <family val="3"/>
        <charset val="128"/>
      </rPr>
      <t>半角</t>
    </r>
    <r>
      <rPr>
        <sz val="11"/>
        <color indexed="8"/>
        <rFont val="ＭＳ Ｐゴシック"/>
        <family val="3"/>
        <charset val="128"/>
      </rPr>
      <t>で入力してください。</t>
    </r>
    <rPh sb="12" eb="14">
      <t>ハンカク</t>
    </rPh>
    <phoneticPr fontId="3"/>
  </si>
  <si>
    <r>
      <rPr>
        <sz val="1"/>
        <color indexed="8"/>
        <rFont val="ＭＳ Ｐゴシック"/>
        <family val="3"/>
        <charset val="128"/>
      </rPr>
      <t xml:space="preserve"> </t>
    </r>
    <r>
      <rPr>
        <sz val="11"/>
        <color indexed="8"/>
        <rFont val="ＭＳ Ｐゴシック"/>
        <family val="3"/>
        <charset val="128"/>
      </rPr>
      <t>全て全角で入力してください。
会社組織の種別に</t>
    </r>
    <r>
      <rPr>
        <b/>
        <sz val="11"/>
        <color indexed="10"/>
        <rFont val="ＭＳ Ｐゴシック"/>
        <family val="3"/>
        <charset val="128"/>
      </rPr>
      <t>環境依存文字（㈱、㈲等）は使用せず、（株）、（有）等としてください。</t>
    </r>
    <r>
      <rPr>
        <sz val="11"/>
        <color indexed="8"/>
        <rFont val="ＭＳ Ｐゴシック"/>
        <family val="3"/>
        <charset val="128"/>
      </rPr>
      <t xml:space="preserve">
会社組織の種別と名称の間にスペースは入力不要です。
名称と支店名の間に１文字スペースを入力してください。</t>
    </r>
    <rPh sb="16" eb="18">
      <t>カイシャ</t>
    </rPh>
    <rPh sb="18" eb="20">
      <t>ソシキ</t>
    </rPh>
    <rPh sb="21" eb="23">
      <t>シュベツ</t>
    </rPh>
    <rPh sb="24" eb="26">
      <t>カンキョウ</t>
    </rPh>
    <rPh sb="26" eb="28">
      <t>イゾン</t>
    </rPh>
    <rPh sb="28" eb="30">
      <t>モジ</t>
    </rPh>
    <rPh sb="34" eb="35">
      <t>トウ</t>
    </rPh>
    <rPh sb="37" eb="39">
      <t>シヨウ</t>
    </rPh>
    <rPh sb="43" eb="44">
      <t>カブ</t>
    </rPh>
    <rPh sb="47" eb="48">
      <t>ユウ</t>
    </rPh>
    <rPh sb="49" eb="50">
      <t>トウ</t>
    </rPh>
    <rPh sb="59" eb="61">
      <t>カイシャ</t>
    </rPh>
    <rPh sb="61" eb="63">
      <t>ソシキ</t>
    </rPh>
    <rPh sb="64" eb="66">
      <t>シュベツ</t>
    </rPh>
    <rPh sb="67" eb="69">
      <t>メイショウ</t>
    </rPh>
    <rPh sb="70" eb="71">
      <t>アイダ</t>
    </rPh>
    <rPh sb="77" eb="79">
      <t>ニュウリョク</t>
    </rPh>
    <rPh sb="79" eb="81">
      <t>フヨウ</t>
    </rPh>
    <rPh sb="85" eb="87">
      <t>メイショウ</t>
    </rPh>
    <rPh sb="88" eb="91">
      <t>シテンメイ</t>
    </rPh>
    <rPh sb="92" eb="93">
      <t>アイダ</t>
    </rPh>
    <rPh sb="95" eb="97">
      <t>モジ</t>
    </rPh>
    <rPh sb="102" eb="104">
      <t>ニュウリョク</t>
    </rPh>
    <phoneticPr fontId="3"/>
  </si>
  <si>
    <t>希望する業種のうち、主な希望業種をドロップダウンから選択してください。</t>
    <rPh sb="0" eb="2">
      <t>キボウ</t>
    </rPh>
    <rPh sb="4" eb="6">
      <t>ギョウシュ</t>
    </rPh>
    <rPh sb="10" eb="11">
      <t>オモ</t>
    </rPh>
    <rPh sb="12" eb="14">
      <t>キボウ</t>
    </rPh>
    <rPh sb="14" eb="16">
      <t>ギョウシュ</t>
    </rPh>
    <rPh sb="26" eb="28">
      <t>センタク</t>
    </rPh>
    <phoneticPr fontId="3"/>
  </si>
  <si>
    <r>
      <t xml:space="preserve">
法人の場合、　申請年月日において常時雇用している会社全体の正規従業員数（パート、派遣職員等を除く）を入力してください。
個人事業主の場合、雇用主以外の全ての常勤の従業員（家族専従者を含む。）の数を入力してください。数字のみ</t>
    </r>
    <r>
      <rPr>
        <sz val="11"/>
        <color indexed="10"/>
        <rFont val="ＭＳ Ｐゴシック"/>
        <family val="3"/>
        <charset val="128"/>
      </rPr>
      <t>半角</t>
    </r>
    <r>
      <rPr>
        <sz val="11"/>
        <color indexed="8"/>
        <rFont val="ＭＳ Ｐゴシック"/>
        <family val="3"/>
        <charset val="128"/>
      </rPr>
      <t xml:space="preserve">で入力してください。（「人」の入力は不要）
</t>
    </r>
    <phoneticPr fontId="3"/>
  </si>
  <si>
    <t>共通様式④</t>
    <rPh sb="0" eb="2">
      <t>キョウツウ</t>
    </rPh>
    <rPh sb="2" eb="4">
      <t>ヨウシキ</t>
    </rPh>
    <phoneticPr fontId="3"/>
  </si>
  <si>
    <t>資本関係・人的関係に関する調書</t>
    <rPh sb="0" eb="2">
      <t>シホン</t>
    </rPh>
    <rPh sb="2" eb="4">
      <t>カンケイ</t>
    </rPh>
    <rPh sb="5" eb="7">
      <t>ジンテキ</t>
    </rPh>
    <rPh sb="7" eb="9">
      <t>カンケイ</t>
    </rPh>
    <rPh sb="10" eb="11">
      <t>カン</t>
    </rPh>
    <rPh sb="13" eb="15">
      <t>チョウショ</t>
    </rPh>
    <phoneticPr fontId="3"/>
  </si>
  <si>
    <t>所　　　在　　　地</t>
    <rPh sb="0" eb="1">
      <t>ショ</t>
    </rPh>
    <rPh sb="4" eb="5">
      <t>ザイ</t>
    </rPh>
    <rPh sb="8" eb="9">
      <t>チ</t>
    </rPh>
    <phoneticPr fontId="3"/>
  </si>
  <si>
    <t>商 号 又 は 名 称</t>
    <rPh sb="0" eb="1">
      <t>ショウ</t>
    </rPh>
    <rPh sb="2" eb="3">
      <t>ゴウ</t>
    </rPh>
    <rPh sb="4" eb="5">
      <t>マタ</t>
    </rPh>
    <rPh sb="8" eb="9">
      <t>ナ</t>
    </rPh>
    <rPh sb="10" eb="11">
      <t>ショウ</t>
    </rPh>
    <phoneticPr fontId="3"/>
  </si>
  <si>
    <t>代表者役職及び氏名</t>
    <rPh sb="0" eb="3">
      <t>ダイヒョウシャ</t>
    </rPh>
    <rPh sb="3" eb="5">
      <t>ヤクショク</t>
    </rPh>
    <rPh sb="5" eb="6">
      <t>オヨ</t>
    </rPh>
    <rPh sb="7" eb="9">
      <t>シメイ</t>
    </rPh>
    <phoneticPr fontId="3"/>
  </si>
  <si>
    <r>
      <t>（「</t>
    </r>
    <r>
      <rPr>
        <b/>
        <sz val="10"/>
        <color indexed="8"/>
        <rFont val="ＭＳ 明朝"/>
        <family val="1"/>
        <charset val="128"/>
      </rPr>
      <t>あり</t>
    </r>
    <r>
      <rPr>
        <sz val="10"/>
        <color indexed="8"/>
        <rFont val="ＭＳ 明朝"/>
        <family val="1"/>
        <charset val="128"/>
      </rPr>
      <t>」、「</t>
    </r>
    <r>
      <rPr>
        <b/>
        <sz val="10"/>
        <color indexed="8"/>
        <rFont val="ＭＳ 明朝"/>
        <family val="1"/>
        <charset val="128"/>
      </rPr>
      <t>なし</t>
    </r>
    <r>
      <rPr>
        <sz val="10"/>
        <color indexed="8"/>
        <rFont val="ＭＳ 明朝"/>
        <family val="1"/>
        <charset val="128"/>
      </rPr>
      <t>」をドロップダウンから選択。「なし」の場合は、以下記入不要。）</t>
    </r>
    <rPh sb="20" eb="22">
      <t>センタク</t>
    </rPh>
    <rPh sb="28" eb="30">
      <t>バアイ</t>
    </rPh>
    <rPh sb="32" eb="34">
      <t>イカ</t>
    </rPh>
    <rPh sb="34" eb="36">
      <t>キニュウ</t>
    </rPh>
    <rPh sb="36" eb="38">
      <t>フヨウ</t>
    </rPh>
    <phoneticPr fontId="3"/>
  </si>
  <si>
    <t>２　資本関係に関する事項</t>
    <phoneticPr fontId="3"/>
  </si>
  <si>
    <t>（１）会社法第２条第４号の規定による親会社</t>
    <phoneticPr fontId="3"/>
  </si>
  <si>
    <t>（２）会社法第２条第３号の規定による子会社</t>
    <phoneticPr fontId="3"/>
  </si>
  <si>
    <t>（３）（１）に記載した親会社の他の子会社</t>
    <phoneticPr fontId="3"/>
  </si>
  <si>
    <t>３　役員等の兼任に関する事項（人的関係）</t>
    <phoneticPr fontId="3"/>
  </si>
  <si>
    <t>当社の役員等</t>
    <rPh sb="0" eb="2">
      <t>トウシャ</t>
    </rPh>
    <rPh sb="3" eb="6">
      <t>ヤクイントウ</t>
    </rPh>
    <phoneticPr fontId="3"/>
  </si>
  <si>
    <t>兼任先及び兼任先での役職</t>
    <rPh sb="0" eb="2">
      <t>ケンニン</t>
    </rPh>
    <rPh sb="2" eb="3">
      <t>サキ</t>
    </rPh>
    <rPh sb="3" eb="4">
      <t>オヨ</t>
    </rPh>
    <rPh sb="5" eb="7">
      <t>ケンニン</t>
    </rPh>
    <rPh sb="7" eb="8">
      <t>サキ</t>
    </rPh>
    <rPh sb="10" eb="12">
      <t>ヤクショク</t>
    </rPh>
    <phoneticPr fontId="3"/>
  </si>
  <si>
    <t>　　（注）役職は「代表取締役」、「取締役」、「管財人」、「執行役」、「代表執行役」の
　　　　　いずれかを記入すること。「監査役」、「執行役員」、「会計参与」は該当しない。
　　（注）不足する記入欄がある場合は、不足する記入欄の最初に「別紙」と記入され、出力
　　　　（印刷）したものに別紙を添付の上、提出すること。</t>
    <rPh sb="90" eb="91">
      <t>チュウ</t>
    </rPh>
    <rPh sb="92" eb="94">
      <t>フソク</t>
    </rPh>
    <rPh sb="96" eb="98">
      <t>キニュウ</t>
    </rPh>
    <rPh sb="98" eb="99">
      <t>ラン</t>
    </rPh>
    <rPh sb="102" eb="104">
      <t>バアイ</t>
    </rPh>
    <rPh sb="106" eb="108">
      <t>フソク</t>
    </rPh>
    <rPh sb="110" eb="112">
      <t>キニュウ</t>
    </rPh>
    <rPh sb="112" eb="113">
      <t>ラン</t>
    </rPh>
    <rPh sb="114" eb="116">
      <t>サイショ</t>
    </rPh>
    <rPh sb="118" eb="120">
      <t>ベッシ</t>
    </rPh>
    <rPh sb="122" eb="124">
      <t>キニュウ</t>
    </rPh>
    <rPh sb="127" eb="129">
      <t>シュツリョク</t>
    </rPh>
    <rPh sb="135" eb="137">
      <t>インサツ</t>
    </rPh>
    <rPh sb="143" eb="145">
      <t>ベッシ</t>
    </rPh>
    <rPh sb="146" eb="148">
      <t>テンプ</t>
    </rPh>
    <rPh sb="149" eb="150">
      <t>ウエ</t>
    </rPh>
    <rPh sb="151" eb="153">
      <t>テイシュツ</t>
    </rPh>
    <phoneticPr fontId="3"/>
  </si>
  <si>
    <t>過去２年度に企業として自主的に実施又は参加した八代市内での清掃美化活動（職員が個人的に参加したもの、自主的でないものは除く）に係る活動報告書を添付してください。</t>
    <rPh sb="0" eb="2">
      <t>カコ</t>
    </rPh>
    <rPh sb="3" eb="4">
      <t>ネン</t>
    </rPh>
    <rPh sb="4" eb="5">
      <t>ド</t>
    </rPh>
    <rPh sb="6" eb="8">
      <t>キギョウ</t>
    </rPh>
    <rPh sb="11" eb="14">
      <t>ジシュテキ</t>
    </rPh>
    <rPh sb="15" eb="17">
      <t>ジッシ</t>
    </rPh>
    <rPh sb="17" eb="18">
      <t>マタ</t>
    </rPh>
    <rPh sb="19" eb="21">
      <t>サンカ</t>
    </rPh>
    <rPh sb="23" eb="27">
      <t>ヤツシロシナイ</t>
    </rPh>
    <rPh sb="29" eb="31">
      <t>セイソウ</t>
    </rPh>
    <rPh sb="31" eb="33">
      <t>ビカ</t>
    </rPh>
    <rPh sb="33" eb="35">
      <t>カツドウ</t>
    </rPh>
    <rPh sb="36" eb="38">
      <t>ショクイン</t>
    </rPh>
    <rPh sb="39" eb="42">
      <t>コジンテキ</t>
    </rPh>
    <rPh sb="43" eb="45">
      <t>サンカ</t>
    </rPh>
    <rPh sb="50" eb="53">
      <t>ジシュテキ</t>
    </rPh>
    <rPh sb="59" eb="60">
      <t>ノゾ</t>
    </rPh>
    <rPh sb="63" eb="64">
      <t>カカ</t>
    </rPh>
    <rPh sb="65" eb="67">
      <t>カツドウ</t>
    </rPh>
    <rPh sb="67" eb="69">
      <t>ホウコク</t>
    </rPh>
    <rPh sb="69" eb="70">
      <t>ショ</t>
    </rPh>
    <rPh sb="71" eb="73">
      <t>テンプ</t>
    </rPh>
    <phoneticPr fontId="3"/>
  </si>
  <si>
    <r>
      <t>「とび・土工・コンクリート工事」の希望者のみ入力してください。
特に希望する工種について、ドロップダウンから選択してください。
第二希望まで入力することができますが、第一希望のみでも構いません。</t>
    </r>
    <r>
      <rPr>
        <b/>
        <sz val="11"/>
        <color indexed="10"/>
        <rFont val="ＭＳ Ｐゴシック"/>
        <family val="3"/>
        <charset val="128"/>
      </rPr>
      <t>ただし、第一希望は、必ず入力してください。</t>
    </r>
    <phoneticPr fontId="3"/>
  </si>
  <si>
    <t>解</t>
    <rPh sb="0" eb="1">
      <t>カイ</t>
    </rPh>
    <phoneticPr fontId="3"/>
  </si>
  <si>
    <t>希望業種</t>
    <rPh sb="0" eb="2">
      <t>キボウ</t>
    </rPh>
    <rPh sb="2" eb="4">
      <t>ギョウシュ</t>
    </rPh>
    <phoneticPr fontId="21"/>
  </si>
  <si>
    <t>土</t>
    <rPh sb="0" eb="1">
      <t>ツチ</t>
    </rPh>
    <phoneticPr fontId="21"/>
  </si>
  <si>
    <t>建</t>
    <rPh sb="0" eb="1">
      <t>ケン</t>
    </rPh>
    <phoneticPr fontId="21"/>
  </si>
  <si>
    <t>大</t>
    <rPh sb="0" eb="1">
      <t>ダイ</t>
    </rPh>
    <phoneticPr fontId="21"/>
  </si>
  <si>
    <t>左</t>
    <rPh sb="0" eb="1">
      <t>ヒダリ</t>
    </rPh>
    <phoneticPr fontId="21"/>
  </si>
  <si>
    <t>石</t>
    <rPh sb="0" eb="1">
      <t>イシ</t>
    </rPh>
    <phoneticPr fontId="21"/>
  </si>
  <si>
    <t>屋</t>
    <rPh sb="0" eb="1">
      <t>オク</t>
    </rPh>
    <phoneticPr fontId="21"/>
  </si>
  <si>
    <t>電</t>
    <rPh sb="0" eb="1">
      <t>デン</t>
    </rPh>
    <phoneticPr fontId="21"/>
  </si>
  <si>
    <t>管</t>
    <rPh sb="0" eb="1">
      <t>カン</t>
    </rPh>
    <phoneticPr fontId="21"/>
  </si>
  <si>
    <t>鋼</t>
    <rPh sb="0" eb="1">
      <t>コウ</t>
    </rPh>
    <phoneticPr fontId="21"/>
  </si>
  <si>
    <t>筋</t>
    <rPh sb="0" eb="1">
      <t>キン</t>
    </rPh>
    <phoneticPr fontId="21"/>
  </si>
  <si>
    <t>板</t>
    <rPh sb="0" eb="1">
      <t>イタ</t>
    </rPh>
    <phoneticPr fontId="21"/>
  </si>
  <si>
    <t>塗</t>
    <rPh sb="0" eb="1">
      <t>ヌリ</t>
    </rPh>
    <phoneticPr fontId="21"/>
  </si>
  <si>
    <t>防</t>
    <rPh sb="0" eb="1">
      <t>ボウ</t>
    </rPh>
    <phoneticPr fontId="21"/>
  </si>
  <si>
    <t>内</t>
    <rPh sb="0" eb="1">
      <t>ナイ</t>
    </rPh>
    <phoneticPr fontId="21"/>
  </si>
  <si>
    <t>機</t>
    <rPh sb="0" eb="1">
      <t>キ</t>
    </rPh>
    <phoneticPr fontId="21"/>
  </si>
  <si>
    <t>絶</t>
    <rPh sb="0" eb="1">
      <t>ゼツ</t>
    </rPh>
    <phoneticPr fontId="21"/>
  </si>
  <si>
    <t>通</t>
    <rPh sb="0" eb="1">
      <t>ツウ</t>
    </rPh>
    <phoneticPr fontId="21"/>
  </si>
  <si>
    <t>園</t>
    <rPh sb="0" eb="1">
      <t>エン</t>
    </rPh>
    <phoneticPr fontId="21"/>
  </si>
  <si>
    <t>井</t>
    <rPh sb="0" eb="1">
      <t>イ</t>
    </rPh>
    <phoneticPr fontId="21"/>
  </si>
  <si>
    <t>具</t>
    <rPh sb="0" eb="1">
      <t>グ</t>
    </rPh>
    <phoneticPr fontId="21"/>
  </si>
  <si>
    <t>水</t>
    <rPh sb="0" eb="1">
      <t>スイ</t>
    </rPh>
    <phoneticPr fontId="21"/>
  </si>
  <si>
    <t>消</t>
    <rPh sb="0" eb="1">
      <t>ケ</t>
    </rPh>
    <phoneticPr fontId="21"/>
  </si>
  <si>
    <t>清</t>
    <rPh sb="0" eb="1">
      <t>キヨシ</t>
    </rPh>
    <phoneticPr fontId="21"/>
  </si>
  <si>
    <t>解</t>
    <rPh sb="0" eb="1">
      <t>カイ</t>
    </rPh>
    <phoneticPr fontId="21"/>
  </si>
  <si>
    <t>共通様式⑤</t>
    <rPh sb="0" eb="2">
      <t>キョウツウ</t>
    </rPh>
    <rPh sb="2" eb="4">
      <t>ヨウシキ</t>
    </rPh>
    <phoneticPr fontId="3"/>
  </si>
  <si>
    <t>誓　約　書</t>
    <rPh sb="0" eb="1">
      <t>チカイ</t>
    </rPh>
    <rPh sb="2" eb="3">
      <t>ヤク</t>
    </rPh>
    <rPh sb="4" eb="5">
      <t>ショ</t>
    </rPh>
    <phoneticPr fontId="3"/>
  </si>
  <si>
    <t>資本・人的</t>
    <rPh sb="0" eb="2">
      <t>シホン</t>
    </rPh>
    <rPh sb="3" eb="5">
      <t>ジンテキ</t>
    </rPh>
    <phoneticPr fontId="3"/>
  </si>
  <si>
    <t>060</t>
    <phoneticPr fontId="3"/>
  </si>
  <si>
    <t>064</t>
    <phoneticPr fontId="3"/>
  </si>
  <si>
    <t>解体工事</t>
    <rPh sb="0" eb="2">
      <t>カイタイ</t>
    </rPh>
    <rPh sb="2" eb="4">
      <t>コウジ</t>
    </rPh>
    <phoneticPr fontId="3"/>
  </si>
  <si>
    <t>基幹技能者</t>
    <rPh sb="0" eb="2">
      <t>キカン</t>
    </rPh>
    <rPh sb="2" eb="5">
      <t>ギノウシャ</t>
    </rPh>
    <phoneticPr fontId="3"/>
  </si>
  <si>
    <t>経営事項審査に提出した「技術職員名簿」に掲載されている各業種の一級に相当する技術者を雇用している場合に加算の対象となります。経審後に雇用又は退職した職員は含みません。</t>
    <rPh sb="20" eb="22">
      <t>ケイサイ</t>
    </rPh>
    <rPh sb="27" eb="28">
      <t>カク</t>
    </rPh>
    <rPh sb="28" eb="30">
      <t>ギョウシュ</t>
    </rPh>
    <rPh sb="31" eb="33">
      <t>イッキュウ</t>
    </rPh>
    <rPh sb="34" eb="36">
      <t>ソウトウ</t>
    </rPh>
    <rPh sb="38" eb="41">
      <t>ギジュツシャ</t>
    </rPh>
    <rPh sb="42" eb="44">
      <t>コヨウ</t>
    </rPh>
    <rPh sb="48" eb="50">
      <t>バアイ</t>
    </rPh>
    <rPh sb="51" eb="53">
      <t>カサン</t>
    </rPh>
    <rPh sb="54" eb="56">
      <t>タイショウ</t>
    </rPh>
    <rPh sb="62" eb="63">
      <t>キョウ</t>
    </rPh>
    <rPh sb="63" eb="64">
      <t>シン</t>
    </rPh>
    <rPh sb="64" eb="65">
      <t>ゴ</t>
    </rPh>
    <rPh sb="66" eb="68">
      <t>コヨウ</t>
    </rPh>
    <rPh sb="68" eb="69">
      <t>マタ</t>
    </rPh>
    <rPh sb="70" eb="72">
      <t>タイショク</t>
    </rPh>
    <rPh sb="74" eb="76">
      <t>ショクイン</t>
    </rPh>
    <rPh sb="77" eb="78">
      <t>フク</t>
    </rPh>
    <phoneticPr fontId="3"/>
  </si>
  <si>
    <t>（受任者）</t>
    <rPh sb="1" eb="3">
      <t>ジュニン</t>
    </rPh>
    <rPh sb="3" eb="4">
      <t>シャ</t>
    </rPh>
    <phoneticPr fontId="3"/>
  </si>
  <si>
    <t>所在地</t>
    <rPh sb="0" eb="3">
      <t>ショザイチジュウショ</t>
    </rPh>
    <phoneticPr fontId="3"/>
  </si>
  <si>
    <t>（受任者）</t>
    <phoneticPr fontId="3"/>
  </si>
  <si>
    <t>行事名等</t>
    <rPh sb="0" eb="2">
      <t>ギョウジ</t>
    </rPh>
    <rPh sb="2" eb="3">
      <t>メイ</t>
    </rPh>
    <rPh sb="3" eb="4">
      <t>トウ</t>
    </rPh>
    <phoneticPr fontId="3"/>
  </si>
  <si>
    <t>実施場所</t>
    <rPh sb="0" eb="2">
      <t>ジッシ</t>
    </rPh>
    <rPh sb="2" eb="4">
      <t>バショ</t>
    </rPh>
    <phoneticPr fontId="3"/>
  </si>
  <si>
    <t>主催団体による参加証明の有無</t>
    <rPh sb="0" eb="2">
      <t>シュサイ</t>
    </rPh>
    <rPh sb="2" eb="4">
      <t>ダンタイ</t>
    </rPh>
    <rPh sb="7" eb="9">
      <t>サンカ</t>
    </rPh>
    <rPh sb="9" eb="11">
      <t>ショウメイ</t>
    </rPh>
    <rPh sb="12" eb="14">
      <t>ウム</t>
    </rPh>
    <phoneticPr fontId="3"/>
  </si>
  <si>
    <t>主催団体による参加証明書等が発行されない場合、下記に団体の証明をお願いします。</t>
    <rPh sb="0" eb="2">
      <t>シュサイ</t>
    </rPh>
    <rPh sb="2" eb="4">
      <t>ダンタイ</t>
    </rPh>
    <rPh sb="7" eb="9">
      <t>サンカ</t>
    </rPh>
    <rPh sb="9" eb="11">
      <t>ショウメイ</t>
    </rPh>
    <rPh sb="11" eb="12">
      <t>ショ</t>
    </rPh>
    <rPh sb="12" eb="13">
      <t>トウ</t>
    </rPh>
    <rPh sb="14" eb="16">
      <t>ハッコウ</t>
    </rPh>
    <rPh sb="20" eb="22">
      <t>バアイ</t>
    </rPh>
    <rPh sb="23" eb="25">
      <t>カキ</t>
    </rPh>
    <rPh sb="26" eb="28">
      <t>ダンタイ</t>
    </rPh>
    <rPh sb="29" eb="31">
      <t>ショウメイ</t>
    </rPh>
    <rPh sb="33" eb="34">
      <t>ネガ</t>
    </rPh>
    <phoneticPr fontId="3"/>
  </si>
  <si>
    <t>平成　　　　年　　　　月　　　　　日</t>
    <rPh sb="0" eb="2">
      <t>ヘイセイ</t>
    </rPh>
    <rPh sb="6" eb="7">
      <t>ネン</t>
    </rPh>
    <rPh sb="11" eb="12">
      <t>ガツ</t>
    </rPh>
    <rPh sb="17" eb="18">
      <t>ヒ</t>
    </rPh>
    <phoneticPr fontId="3"/>
  </si>
  <si>
    <t>（あて先）八代広域行政事務組合　管理者</t>
    <rPh sb="3" eb="4">
      <t>サキ</t>
    </rPh>
    <rPh sb="5" eb="15">
      <t>ヤツシロコウイキギョウセイジムクミアイ</t>
    </rPh>
    <rPh sb="16" eb="19">
      <t>カンリシャ</t>
    </rPh>
    <phoneticPr fontId="3"/>
  </si>
  <si>
    <t>市町村税等滞納有無調査承諾書</t>
    <rPh sb="0" eb="3">
      <t>シチョウソン</t>
    </rPh>
    <rPh sb="4" eb="5">
      <t>ナド</t>
    </rPh>
    <rPh sb="5" eb="7">
      <t>タイノウ</t>
    </rPh>
    <rPh sb="7" eb="9">
      <t>ウム</t>
    </rPh>
    <rPh sb="9" eb="11">
      <t>チョウサ</t>
    </rPh>
    <rPh sb="11" eb="14">
      <t>ショウダクショ</t>
    </rPh>
    <phoneticPr fontId="3"/>
  </si>
  <si>
    <t>【 担当課 】  消防本部　総務課</t>
    <rPh sb="2" eb="3">
      <t>タン</t>
    </rPh>
    <rPh sb="3" eb="4">
      <t>トウ</t>
    </rPh>
    <rPh sb="4" eb="5">
      <t>カ</t>
    </rPh>
    <rPh sb="9" eb="11">
      <t>ショウボウ</t>
    </rPh>
    <rPh sb="11" eb="13">
      <t>ホンブ</t>
    </rPh>
    <rPh sb="14" eb="16">
      <t>ソウム</t>
    </rPh>
    <phoneticPr fontId="3"/>
  </si>
  <si>
    <t>　八代広域行政事務組合が実施する競争入札参加資格審査の申請に当たり、暴力団員（八代市暴力団排除条例（平成２３年八代市条例第３２号）第２条第２号に規定する暴力団員をいう。）又は暴力団等関係者（八代市契約等からの暴力団等排除措置に関する要綱（平成２０年八代市告示第１０３号）第２条第５号に規定する暴力団等関係者をいう。）に該当しない者であるとともに、今後、これらの者とならないことを誓約します。
　上記の誓約に反することが明らかとなった場合は、競争入札参加資格を制限されても異存ありません。
　また、上記の誓約の内容を確認するため、八代広域行政事務組合が他の官公署に照会を行うことについて承諾します。</t>
    <rPh sb="1" eb="11">
      <t>ヤツシロコウイキギョウセイジムクミアイ</t>
    </rPh>
    <rPh sb="266" eb="276">
      <t>ヤツシロコウイキギョウセイジムクミアイ</t>
    </rPh>
    <phoneticPr fontId="3"/>
  </si>
  <si>
    <t>「市郡内業者」の方</t>
    <rPh sb="2" eb="3">
      <t>グン</t>
    </rPh>
    <rPh sb="3" eb="4">
      <t>ウチ</t>
    </rPh>
    <phoneticPr fontId="3"/>
  </si>
  <si>
    <t>「市郡内業者」の方で格付希望（土木一式・建築一式・電気・管・水道施設工事の5業種のいずれかを登録希望）の方</t>
    <rPh sb="2" eb="3">
      <t>グン</t>
    </rPh>
    <rPh sb="52" eb="53">
      <t>カタ</t>
    </rPh>
    <phoneticPr fontId="3"/>
  </si>
  <si>
    <r>
      <t xml:space="preserve">主な希望業種 （上記の希望業種のうち、主に希望する業種を１種類だけ記載すること。） </t>
    </r>
    <r>
      <rPr>
        <b/>
        <u/>
        <sz val="11"/>
        <rFont val="ＭＳ Ｐ明朝"/>
        <family val="1"/>
        <charset val="128"/>
      </rPr>
      <t>※ 市郡内業者のみ記載</t>
    </r>
    <rPh sb="0" eb="1">
      <t>シュ</t>
    </rPh>
    <rPh sb="2" eb="4">
      <t>キボウ</t>
    </rPh>
    <rPh sb="4" eb="6">
      <t>ギョウシュ</t>
    </rPh>
    <rPh sb="8" eb="10">
      <t>ジョウキ</t>
    </rPh>
    <rPh sb="11" eb="13">
      <t>キボウ</t>
    </rPh>
    <rPh sb="13" eb="15">
      <t>ギョウシュ</t>
    </rPh>
    <rPh sb="19" eb="20">
      <t>シュ</t>
    </rPh>
    <rPh sb="21" eb="23">
      <t>キボウ</t>
    </rPh>
    <rPh sb="25" eb="27">
      <t>ギョウシュ</t>
    </rPh>
    <rPh sb="29" eb="31">
      <t>シュルイ</t>
    </rPh>
    <rPh sb="33" eb="35">
      <t>キサイ</t>
    </rPh>
    <rPh sb="44" eb="45">
      <t>シ</t>
    </rPh>
    <rPh sb="45" eb="47">
      <t>グンナイ</t>
    </rPh>
    <rPh sb="47" eb="49">
      <t>ギョウシャ</t>
    </rPh>
    <rPh sb="51" eb="53">
      <t>キサイ</t>
    </rPh>
    <phoneticPr fontId="3"/>
  </si>
  <si>
    <t>市郡内</t>
    <rPh sb="0" eb="1">
      <t>シ</t>
    </rPh>
    <rPh sb="1" eb="3">
      <t>グンナイ</t>
    </rPh>
    <phoneticPr fontId="3"/>
  </si>
  <si>
    <r>
      <rPr>
        <sz val="1"/>
        <color indexed="8"/>
        <rFont val="ＭＳ Ｐゴシック"/>
        <family val="3"/>
        <charset val="128"/>
      </rPr>
      <t xml:space="preserve"> </t>
    </r>
    <r>
      <rPr>
        <sz val="11"/>
        <color indexed="8"/>
        <rFont val="ＭＳ Ｐゴシック"/>
        <family val="3"/>
        <charset val="128"/>
      </rPr>
      <t>市郡内・外区分</t>
    </r>
    <rPh sb="2" eb="3">
      <t>グン</t>
    </rPh>
    <phoneticPr fontId="3"/>
  </si>
  <si>
    <t>市郡外</t>
    <rPh sb="0" eb="1">
      <t>シ</t>
    </rPh>
    <rPh sb="1" eb="2">
      <t>グン</t>
    </rPh>
    <rPh sb="2" eb="3">
      <t>ガイ</t>
    </rPh>
    <phoneticPr fontId="3"/>
  </si>
  <si>
    <r>
      <rPr>
        <sz val="1"/>
        <color indexed="8"/>
        <rFont val="ＭＳ Ｐゴシック"/>
        <family val="3"/>
        <charset val="128"/>
      </rPr>
      <t xml:space="preserve"> </t>
    </r>
    <r>
      <rPr>
        <sz val="11"/>
        <color indexed="8"/>
        <rFont val="ＭＳ Ｐゴシック"/>
        <family val="3"/>
        <charset val="128"/>
      </rPr>
      <t xml:space="preserve">申請する区分をドロップダウンから選択してください。
</t>
    </r>
    <r>
      <rPr>
        <b/>
        <sz val="11"/>
        <color indexed="10"/>
        <rFont val="ＭＳ Ｐゴシック"/>
        <family val="3"/>
        <charset val="128"/>
      </rPr>
      <t>八代市郡内（八代市・氷川町）</t>
    </r>
    <r>
      <rPr>
        <sz val="11"/>
        <rFont val="ＭＳ Ｐゴシック"/>
        <family val="3"/>
        <charset val="128"/>
      </rPr>
      <t>の本社及びで支店等</t>
    </r>
    <r>
      <rPr>
        <sz val="11"/>
        <color indexed="8"/>
        <rFont val="ＭＳ Ｐゴシック"/>
        <family val="3"/>
        <charset val="128"/>
      </rPr>
      <t>で申請する場合は「市郡内」、それ以外の場合は「市郡外」を選択してください。</t>
    </r>
    <rPh sb="1" eb="3">
      <t>シンセイ</t>
    </rPh>
    <rPh sb="5" eb="7">
      <t>クブン</t>
    </rPh>
    <rPh sb="17" eb="19">
      <t>センタク</t>
    </rPh>
    <rPh sb="27" eb="30">
      <t>ヤツシロシ</t>
    </rPh>
    <rPh sb="30" eb="31">
      <t>グン</t>
    </rPh>
    <rPh sb="31" eb="32">
      <t>ナイ</t>
    </rPh>
    <rPh sb="33" eb="36">
      <t>ヤツシロシ</t>
    </rPh>
    <rPh sb="37" eb="40">
      <t>ヒカワチョウ</t>
    </rPh>
    <rPh sb="42" eb="44">
      <t>ホンシャ</t>
    </rPh>
    <rPh sb="44" eb="45">
      <t>オヨ</t>
    </rPh>
    <rPh sb="51" eb="53">
      <t>シンセイ</t>
    </rPh>
    <rPh sb="55" eb="57">
      <t>バアイ</t>
    </rPh>
    <rPh sb="59" eb="60">
      <t>シ</t>
    </rPh>
    <rPh sb="60" eb="62">
      <t>グンナイ</t>
    </rPh>
    <rPh sb="66" eb="68">
      <t>イガイ</t>
    </rPh>
    <rPh sb="69" eb="71">
      <t>バアイ</t>
    </rPh>
    <rPh sb="73" eb="74">
      <t>シ</t>
    </rPh>
    <rPh sb="74" eb="75">
      <t>グン</t>
    </rPh>
    <rPh sb="75" eb="76">
      <t>ガイ</t>
    </rPh>
    <rPh sb="78" eb="80">
      <t>センタク</t>
    </rPh>
    <phoneticPr fontId="3"/>
  </si>
  <si>
    <t>市郡内事業者情報</t>
    <rPh sb="0" eb="1">
      <t>シ</t>
    </rPh>
    <rPh sb="1" eb="3">
      <t>グンナイ</t>
    </rPh>
    <rPh sb="3" eb="6">
      <t>ジギョウシャ</t>
    </rPh>
    <rPh sb="6" eb="8">
      <t>ジョウホウ</t>
    </rPh>
    <phoneticPr fontId="3"/>
  </si>
  <si>
    <t>氷川</t>
    <rPh sb="0" eb="2">
      <t>ヒカワ</t>
    </rPh>
    <phoneticPr fontId="3"/>
  </si>
  <si>
    <t>○市郡内事業者情報（八代市及び氷川町内の本社・本店・営業所等で申請される方のみ入力してください。）</t>
    <rPh sb="1" eb="2">
      <t>シ</t>
    </rPh>
    <rPh sb="2" eb="4">
      <t>グンナイ</t>
    </rPh>
    <rPh sb="4" eb="7">
      <t>ジギョウシャ</t>
    </rPh>
    <rPh sb="7" eb="9">
      <t>ジョウホウ</t>
    </rPh>
    <rPh sb="10" eb="12">
      <t>ヤツシロ</t>
    </rPh>
    <rPh sb="12" eb="13">
      <t>シ</t>
    </rPh>
    <rPh sb="13" eb="14">
      <t>オヨ</t>
    </rPh>
    <rPh sb="15" eb="18">
      <t>ヒカワチョウ</t>
    </rPh>
    <rPh sb="18" eb="19">
      <t>ナイ</t>
    </rPh>
    <rPh sb="19" eb="20">
      <t>グンナイ</t>
    </rPh>
    <rPh sb="20" eb="22">
      <t>ホンシャ</t>
    </rPh>
    <rPh sb="23" eb="25">
      <t>ホンテン</t>
    </rPh>
    <rPh sb="26" eb="29">
      <t>エイギョウショ</t>
    </rPh>
    <rPh sb="29" eb="30">
      <t>トウ</t>
    </rPh>
    <rPh sb="31" eb="33">
      <t>シンセイ</t>
    </rPh>
    <rPh sb="36" eb="37">
      <t>カタ</t>
    </rPh>
    <rPh sb="39" eb="41">
      <t>ニュウリョク</t>
    </rPh>
    <phoneticPr fontId="3"/>
  </si>
  <si>
    <t>※氷川町は「氷川校区」</t>
    <rPh sb="1" eb="4">
      <t>ヒカワチョウ</t>
    </rPh>
    <rPh sb="6" eb="8">
      <t>ヒカワ</t>
    </rPh>
    <rPh sb="8" eb="10">
      <t>コウク</t>
    </rPh>
    <phoneticPr fontId="3"/>
  </si>
  <si>
    <t>申請を希望する業種の欄に「○」を入れ、経営規模等評価結果通知書の許可区分・総合評定値（P）・完成工事高（市郡内業者</t>
    <rPh sb="10" eb="11">
      <t>ラン</t>
    </rPh>
    <rPh sb="16" eb="17">
      <t>イ</t>
    </rPh>
    <rPh sb="53" eb="54">
      <t>グン</t>
    </rPh>
    <rPh sb="55" eb="57">
      <t>ギョウシャ</t>
    </rPh>
    <phoneticPr fontId="3"/>
  </si>
  <si>
    <r>
      <t>完成工事高は</t>
    </r>
    <r>
      <rPr>
        <b/>
        <sz val="11"/>
        <color indexed="10"/>
        <rFont val="ＭＳ Ｐゴシック"/>
        <family val="3"/>
        <charset val="128"/>
      </rPr>
      <t>「市郡内業者」の方のみ</t>
    </r>
    <r>
      <rPr>
        <sz val="11"/>
        <color indexed="8"/>
        <rFont val="ＭＳ Ｐゴシック"/>
        <family val="3"/>
        <charset val="128"/>
      </rPr>
      <t>千円単位で入力してください。　（市郡外業者は入力不要です。）</t>
    </r>
    <rPh sb="8" eb="9">
      <t>グン</t>
    </rPh>
    <rPh sb="34" eb="35">
      <t>グン</t>
    </rPh>
    <phoneticPr fontId="3"/>
  </si>
  <si>
    <r>
      <t>　</t>
    </r>
    <r>
      <rPr>
        <sz val="12"/>
        <rFont val="ＭＳ 明朝"/>
        <family val="1"/>
        <charset val="128"/>
      </rPr>
      <t>当社と他の八代広域行政事務組合競争入札参加資格有資格者間における</t>
    </r>
    <r>
      <rPr>
        <sz val="12"/>
        <color indexed="8"/>
        <rFont val="ＭＳ 明朝"/>
        <family val="1"/>
        <charset val="128"/>
      </rPr>
      <t>資本関係・人的関係は、次のとおり相違ありません。
　なお、資本関係又は人的関係に変更が生じた場合は、遅滞なく届け出ます。</t>
    </r>
    <rPh sb="6" eb="16">
      <t>ヤツシロコウイキギョウセイジムクミアイ</t>
    </rPh>
    <phoneticPr fontId="3"/>
  </si>
  <si>
    <t>１　他の八代広域行政事務組合入札参加資格有資格者間における資本関係・人的関係の有無</t>
    <rPh sb="4" eb="14">
      <t>ヤツシロコウイキギョウセイジムクミアイ</t>
    </rPh>
    <phoneticPr fontId="3"/>
  </si>
  <si>
    <t>令和</t>
    <rPh sb="0" eb="2">
      <t>レイワ</t>
    </rPh>
    <phoneticPr fontId="3"/>
  </si>
  <si>
    <t>氏名</t>
    <rPh sb="0" eb="2">
      <t>シメイ</t>
    </rPh>
    <phoneticPr fontId="3"/>
  </si>
  <si>
    <t>フリガナ</t>
    <phoneticPr fontId="3"/>
  </si>
  <si>
    <t>生年月日</t>
    <rPh sb="0" eb="2">
      <t>セイネン</t>
    </rPh>
    <rPh sb="2" eb="4">
      <t>ガッピ</t>
    </rPh>
    <phoneticPr fontId="3"/>
  </si>
  <si>
    <t xml:space="preserve"> 姓と名の間にスペースは不要です。</t>
    <phoneticPr fontId="3"/>
  </si>
  <si>
    <t>年</t>
    <rPh sb="0" eb="1">
      <t>ネン</t>
    </rPh>
    <phoneticPr fontId="3"/>
  </si>
  <si>
    <t>月</t>
    <rPh sb="0" eb="1">
      <t>ゲツ</t>
    </rPh>
    <phoneticPr fontId="3"/>
  </si>
  <si>
    <t>日</t>
    <rPh sb="0" eb="1">
      <t>ニチ</t>
    </rPh>
    <phoneticPr fontId="3"/>
  </si>
  <si>
    <t>令和</t>
    <rPh sb="0" eb="2">
      <t>レイワ</t>
    </rPh>
    <phoneticPr fontId="3"/>
  </si>
  <si>
    <t>「経営規模等評価結果通知書兼総合評定値通知書」に記載の「審査基準日」を入力してください。更新後は、速やかに通知書をご提出ください。</t>
    <phoneticPr fontId="3"/>
  </si>
  <si>
    <t>※代表者の居住地が「八代市又は氷川町」なら必須</t>
    <rPh sb="13" eb="14">
      <t>マタ</t>
    </rPh>
    <rPh sb="15" eb="18">
      <t>ヒカワチョウ</t>
    </rPh>
    <phoneticPr fontId="3"/>
  </si>
  <si>
    <t>※代表者の居住地が「八代市又は氷川町」なら必須</t>
    <phoneticPr fontId="3"/>
  </si>
  <si>
    <t>※代表者が八代市郡外に居住している場合は調査対象外です。（私印押印も不要）</t>
    <rPh sb="1" eb="4">
      <t>ダイヒョウシャ</t>
    </rPh>
    <rPh sb="5" eb="8">
      <t>ヤツシロシ</t>
    </rPh>
    <rPh sb="8" eb="9">
      <t>グン</t>
    </rPh>
    <rPh sb="9" eb="10">
      <t>ガイ</t>
    </rPh>
    <rPh sb="11" eb="13">
      <t>キョジュウ</t>
    </rPh>
    <rPh sb="17" eb="19">
      <t>バアイ</t>
    </rPh>
    <rPh sb="20" eb="22">
      <t>チョウサ</t>
    </rPh>
    <rPh sb="22" eb="25">
      <t>タイショウガイ</t>
    </rPh>
    <rPh sb="29" eb="31">
      <t>シイン</t>
    </rPh>
    <rPh sb="31" eb="33">
      <t>オウイン</t>
    </rPh>
    <rPh sb="34" eb="36">
      <t>フヨウ</t>
    </rPh>
    <phoneticPr fontId="2"/>
  </si>
  <si>
    <t>未入力のとき表示されます</t>
    <rPh sb="0" eb="3">
      <t>ミニュウリョク</t>
    </rPh>
    <rPh sb="6" eb="8">
      <t>ヒョウジ</t>
    </rPh>
    <phoneticPr fontId="3"/>
  </si>
  <si>
    <t>　八代広域行政事務組合競争入札参加資格審査申請に伴い、事業所及び代表者に係る八代市税又は氷川町税等の滞納の有無を調査されることを承諾します。</t>
    <rPh sb="27" eb="30">
      <t>ジギョウショ</t>
    </rPh>
    <rPh sb="30" eb="31">
      <t>オヨ</t>
    </rPh>
    <rPh sb="32" eb="35">
      <t>ダイヒョウシャ</t>
    </rPh>
    <rPh sb="36" eb="37">
      <t>カカ</t>
    </rPh>
    <rPh sb="38" eb="40">
      <t>ヤツシロ</t>
    </rPh>
    <rPh sb="42" eb="43">
      <t>マタ</t>
    </rPh>
    <rPh sb="44" eb="47">
      <t>ヒカワチョウ</t>
    </rPh>
    <rPh sb="47" eb="48">
      <t>ゼイ</t>
    </rPh>
    <phoneticPr fontId="3"/>
  </si>
  <si>
    <r>
      <t>≪事業所欄について≫
　申請区分が「市郡内」の場合は、基本情報入力シートの内容を表示しますので、</t>
    </r>
    <r>
      <rPr>
        <sz val="14"/>
        <color rgb="FFFF0000"/>
        <rFont val="ＭＳ 明朝"/>
        <family val="1"/>
        <charset val="128"/>
      </rPr>
      <t>実印を押印</t>
    </r>
    <r>
      <rPr>
        <sz val="14"/>
        <rFont val="ＭＳ 明朝"/>
        <family val="1"/>
        <charset val="128"/>
      </rPr>
      <t>してください。
≪代表者欄について≫
　</t>
    </r>
    <r>
      <rPr>
        <sz val="14"/>
        <color rgb="FFFF0000"/>
        <rFont val="ＭＳ 明朝"/>
        <family val="1"/>
        <charset val="128"/>
      </rPr>
      <t>代表者が八代市郡に居住の場合</t>
    </r>
    <r>
      <rPr>
        <sz val="14"/>
        <rFont val="ＭＳ 明朝"/>
        <family val="1"/>
        <charset val="128"/>
      </rPr>
      <t>に基本情報入力シートの内容を表示しますので、代表者の</t>
    </r>
    <r>
      <rPr>
        <sz val="14"/>
        <color rgb="FFFF0000"/>
        <rFont val="ＭＳ 明朝"/>
        <family val="1"/>
        <charset val="128"/>
      </rPr>
      <t>私印を押印</t>
    </r>
    <r>
      <rPr>
        <sz val="14"/>
        <rFont val="ＭＳ 明朝"/>
        <family val="1"/>
        <charset val="128"/>
      </rPr>
      <t>してください。</t>
    </r>
    <rPh sb="19" eb="20">
      <t>グン</t>
    </rPh>
    <rPh sb="81" eb="82">
      <t>グン</t>
    </rPh>
    <phoneticPr fontId="3"/>
  </si>
  <si>
    <t>市外局番からお願いします</t>
    <rPh sb="0" eb="4">
      <t>シガイキョクバン</t>
    </rPh>
    <rPh sb="7" eb="8">
      <t>ネガ</t>
    </rPh>
    <phoneticPr fontId="3"/>
  </si>
  <si>
    <t>↑あり・なしのいずれかを選択してください。</t>
    <phoneticPr fontId="3"/>
  </si>
  <si>
    <r>
      <rPr>
        <b/>
        <sz val="14"/>
        <color indexed="10"/>
        <rFont val="ＭＳ ゴシック"/>
        <family val="3"/>
        <charset val="128"/>
      </rPr>
      <t>【全業者　提出必須】
　</t>
    </r>
    <r>
      <rPr>
        <b/>
        <sz val="12"/>
        <rFont val="ＭＳ ゴシック"/>
        <family val="3"/>
        <charset val="128"/>
      </rPr>
      <t>このシートは基本情報入力シートの内容が反映されます。
　</t>
    </r>
    <r>
      <rPr>
        <b/>
        <sz val="12"/>
        <color indexed="10"/>
        <rFont val="ＭＳ ゴシック"/>
        <family val="3"/>
        <charset val="128"/>
      </rPr>
      <t>印刷後、実印欄に押印</t>
    </r>
    <r>
      <rPr>
        <b/>
        <sz val="12"/>
        <rFont val="ＭＳ ゴシック"/>
        <family val="3"/>
        <charset val="128"/>
      </rPr>
      <t>のうえ提出してください。</t>
    </r>
    <rPh sb="1" eb="2">
      <t>ゼン</t>
    </rPh>
    <rPh sb="2" eb="4">
      <t>ギョウシャ</t>
    </rPh>
    <rPh sb="7" eb="9">
      <t>ヒッス</t>
    </rPh>
    <rPh sb="18" eb="20">
      <t>キホン</t>
    </rPh>
    <rPh sb="20" eb="22">
      <t>ジョウホウ</t>
    </rPh>
    <rPh sb="22" eb="24">
      <t>ニュウリョク</t>
    </rPh>
    <rPh sb="28" eb="30">
      <t>ナイヨウ</t>
    </rPh>
    <rPh sb="31" eb="33">
      <t>ハンエイ</t>
    </rPh>
    <rPh sb="40" eb="42">
      <t>インサツ</t>
    </rPh>
    <rPh sb="42" eb="43">
      <t>ゴ</t>
    </rPh>
    <rPh sb="44" eb="46">
      <t>ジツイン</t>
    </rPh>
    <rPh sb="46" eb="47">
      <t>ラン</t>
    </rPh>
    <rPh sb="48" eb="50">
      <t>オウイン</t>
    </rPh>
    <rPh sb="53" eb="55">
      <t>テイシュツ</t>
    </rPh>
    <phoneticPr fontId="3"/>
  </si>
  <si>
    <r>
      <t>　</t>
    </r>
    <r>
      <rPr>
        <b/>
        <sz val="11"/>
        <rFont val="ＭＳ ゴシック"/>
        <family val="3"/>
        <charset val="128"/>
      </rPr>
      <t>本組合が発注する工事においては、一定の資本関係又は人的関係がある複数の者の同一入札への参加制限を行っています。
　この調書は、他の競争入札参加資格有資格者との間の状況を確認するために提出いただくものです。</t>
    </r>
    <r>
      <rPr>
        <sz val="11"/>
        <rFont val="ＭＳ ゴシック"/>
        <family val="3"/>
        <charset val="128"/>
      </rPr>
      <t xml:space="preserve">
　</t>
    </r>
    <r>
      <rPr>
        <b/>
        <sz val="11"/>
        <rFont val="ＭＳ ゴシック"/>
        <family val="3"/>
        <charset val="128"/>
      </rPr>
      <t>作成にあたっては、別添ファイル「資本関係・人的関係がある複数の者の同一入札への参加制限について」をご参照ください。
　</t>
    </r>
    <r>
      <rPr>
        <b/>
        <sz val="11"/>
        <color indexed="10"/>
        <rFont val="ＭＳ ゴシック"/>
        <family val="3"/>
        <charset val="128"/>
      </rPr>
      <t>＊資本関係又は人的関係がある場合、その相手方が
　　本組合へ競争入札参加資格審査申請を提出される
　　場合に限り、「あり」を選択してください。
　＊入力内容に変更が生じた場合は、変更後の調書を
　　速やかに提出してください。</t>
    </r>
    <rPh sb="1" eb="4">
      <t>ホンクミアイ</t>
    </rPh>
    <rPh sb="9" eb="11">
      <t>コウジ</t>
    </rPh>
    <rPh sb="60" eb="62">
      <t>チョウショ</t>
    </rPh>
    <rPh sb="64" eb="65">
      <t>タ</t>
    </rPh>
    <rPh sb="82" eb="84">
      <t>ジョウキョウ</t>
    </rPh>
    <rPh sb="85" eb="87">
      <t>カクニン</t>
    </rPh>
    <rPh sb="92" eb="94">
      <t>テイシュツ</t>
    </rPh>
    <rPh sb="103" eb="106">
      <t>ヤツシロシ</t>
    </rPh>
    <rPh sb="107" eb="109">
      <t>シメイ</t>
    </rPh>
    <rPh sb="109" eb="110">
      <t>ネガイ</t>
    </rPh>
    <rPh sb="111" eb="113">
      <t>テイシュツ</t>
    </rPh>
    <rPh sb="118" eb="121">
      <t>ジギョウシャ</t>
    </rPh>
    <rPh sb="186" eb="188">
      <t>シホン</t>
    </rPh>
    <rPh sb="191" eb="194">
      <t>ホンクミアイ</t>
    </rPh>
    <rPh sb="195" eb="197">
      <t>ジンテキ</t>
    </rPh>
    <rPh sb="197" eb="199">
      <t>カンケイ</t>
    </rPh>
    <rPh sb="202" eb="204">
      <t>バアイ</t>
    </rPh>
    <rPh sb="207" eb="210">
      <t>アイテガタ</t>
    </rPh>
    <rPh sb="218" eb="220">
      <t>キョウソウ</t>
    </rPh>
    <rPh sb="220" eb="222">
      <t>ニュウサツ</t>
    </rPh>
    <rPh sb="222" eb="224">
      <t>サンカ</t>
    </rPh>
    <rPh sb="224" eb="226">
      <t>シカク</t>
    </rPh>
    <rPh sb="228" eb="230">
      <t>シンセイ</t>
    </rPh>
    <rPh sb="231" eb="233">
      <t>テイシュツ</t>
    </rPh>
    <rPh sb="236" eb="238">
      <t>バアイ</t>
    </rPh>
    <rPh sb="239" eb="240">
      <t>カギ</t>
    </rPh>
    <rPh sb="250" eb="252">
      <t>センタク</t>
    </rPh>
    <phoneticPr fontId="3"/>
  </si>
  <si>
    <t>八代市郡内事業者及び市郡外の場合でも代表者が八代市郡に居住している場合、法人及び法人代表者又は個人事業主の八代市、氷川町税納税状況について、必要に応じて調査することを承諾していただくものです。</t>
    <rPh sb="3" eb="4">
      <t>グン</t>
    </rPh>
    <rPh sb="11" eb="12">
      <t>グン</t>
    </rPh>
    <rPh sb="25" eb="26">
      <t>グン</t>
    </rPh>
    <rPh sb="57" eb="60">
      <t>ヒカワチョウ</t>
    </rPh>
    <phoneticPr fontId="3"/>
  </si>
  <si>
    <r>
      <rPr>
        <b/>
        <sz val="14"/>
        <color indexed="10"/>
        <rFont val="ＭＳ ゴシック"/>
        <family val="3"/>
        <charset val="128"/>
      </rPr>
      <t>　　　　【全業者　提出必須】
　</t>
    </r>
    <r>
      <rPr>
        <b/>
        <sz val="12"/>
        <rFont val="ＭＳ ゴシック"/>
        <family val="3"/>
        <charset val="128"/>
      </rPr>
      <t>このシートは基本情報入力シートの内容が反映されます。
　</t>
    </r>
    <r>
      <rPr>
        <b/>
        <sz val="12"/>
        <color indexed="10"/>
        <rFont val="ＭＳ ゴシック"/>
        <family val="3"/>
        <charset val="128"/>
      </rPr>
      <t>印刷後、使用印欄及び実印欄に押印</t>
    </r>
    <r>
      <rPr>
        <b/>
        <sz val="12"/>
        <rFont val="ＭＳ ゴシック"/>
        <family val="3"/>
        <charset val="128"/>
      </rPr>
      <t>のうえ提出してください。</t>
    </r>
    <rPh sb="5" eb="6">
      <t>ゼン</t>
    </rPh>
    <rPh sb="6" eb="8">
      <t>ギョウシャ</t>
    </rPh>
    <rPh sb="11" eb="13">
      <t>ヒッス</t>
    </rPh>
    <rPh sb="22" eb="24">
      <t>キホン</t>
    </rPh>
    <rPh sb="24" eb="26">
      <t>ジョウホウ</t>
    </rPh>
    <rPh sb="26" eb="28">
      <t>ニュウリョク</t>
    </rPh>
    <rPh sb="32" eb="34">
      <t>ナイヨウ</t>
    </rPh>
    <rPh sb="35" eb="37">
      <t>ハンエイ</t>
    </rPh>
    <rPh sb="44" eb="46">
      <t>インサツ</t>
    </rPh>
    <rPh sb="46" eb="47">
      <t>ゴ</t>
    </rPh>
    <rPh sb="48" eb="50">
      <t>シヨウ</t>
    </rPh>
    <rPh sb="50" eb="51">
      <t>イン</t>
    </rPh>
    <rPh sb="51" eb="52">
      <t>ラン</t>
    </rPh>
    <rPh sb="52" eb="53">
      <t>オヨ</t>
    </rPh>
    <rPh sb="54" eb="56">
      <t>ジツイン</t>
    </rPh>
    <rPh sb="56" eb="57">
      <t>ラン</t>
    </rPh>
    <rPh sb="58" eb="60">
      <t>オウイン</t>
    </rPh>
    <rPh sb="63" eb="65">
      <t>テイシュツ</t>
    </rPh>
    <phoneticPr fontId="3"/>
  </si>
  <si>
    <r>
      <t xml:space="preserve">
　</t>
    </r>
    <r>
      <rPr>
        <b/>
        <sz val="11"/>
        <rFont val="ＭＳ ゴシック"/>
        <family val="3"/>
        <charset val="128"/>
      </rPr>
      <t>入札及び契約締結に関し、契約権限を有する代表者の印鑑(代表者が特定できるもの）を、使用印として届けていただくものです。</t>
    </r>
    <r>
      <rPr>
        <sz val="11"/>
        <rFont val="ＭＳ ゴシック"/>
        <family val="3"/>
        <charset val="128"/>
      </rPr>
      <t xml:space="preserve">
◆</t>
    </r>
    <r>
      <rPr>
        <b/>
        <sz val="11"/>
        <rFont val="ＭＳ ゴシック"/>
        <family val="3"/>
        <charset val="128"/>
      </rPr>
      <t>申請事業所区分が本社</t>
    </r>
    <r>
      <rPr>
        <sz val="11"/>
        <rFont val="ＭＳ ゴシック"/>
        <family val="3"/>
        <charset val="128"/>
      </rPr>
      <t>の場合
　・実印と使用印は同一でも異なってもかまいません。
　・実印と異なる印を使用印として届ける場合の例
　　　商号：○○(株)　
　　　代表者役職及び代表者：代表取締役　◎◎□□
　　　　　　　↓
　　　　</t>
    </r>
    <r>
      <rPr>
        <b/>
        <sz val="11"/>
        <color indexed="10"/>
        <rFont val="ＭＳ ゴシック"/>
        <family val="3"/>
        <charset val="128"/>
      </rPr>
      <t>「○○(株)代表取締役之印」
　　　　　又は、「◎◎」という私印</t>
    </r>
    <r>
      <rPr>
        <sz val="11"/>
        <rFont val="ＭＳ ゴシック"/>
        <family val="3"/>
        <charset val="128"/>
      </rPr>
      <t xml:space="preserve">
◆</t>
    </r>
    <r>
      <rPr>
        <b/>
        <sz val="11"/>
        <rFont val="ＭＳ ゴシック"/>
        <family val="3"/>
        <charset val="128"/>
      </rPr>
      <t>申請事業所区分が支社</t>
    </r>
    <r>
      <rPr>
        <sz val="11"/>
        <rFont val="ＭＳ ゴシック"/>
        <family val="3"/>
        <charset val="128"/>
      </rPr>
      <t>の場合
　.</t>
    </r>
    <r>
      <rPr>
        <b/>
        <sz val="11"/>
        <color indexed="10"/>
        <rFont val="ＭＳ ゴシック"/>
        <family val="3"/>
        <charset val="128"/>
      </rPr>
      <t>委任状の受任者使用印と同一印鑑</t>
    </r>
    <r>
      <rPr>
        <sz val="11"/>
        <rFont val="ＭＳ ゴシック"/>
        <family val="3"/>
        <charset val="128"/>
      </rPr>
      <t>としてください。
　　　支店名：○○(株)　◇◇支店　
　　　役職及び氏名：◇◇支店長　□○◎◇　の場合
　　　　　　　　↓
　　　</t>
    </r>
    <r>
      <rPr>
        <b/>
        <sz val="11"/>
        <color indexed="10"/>
        <rFont val="ＭＳ ゴシック"/>
        <family val="3"/>
        <charset val="128"/>
      </rPr>
      <t>「○○(株)◇◇支店長之印」</t>
    </r>
    <r>
      <rPr>
        <sz val="11"/>
        <color indexed="10"/>
        <rFont val="ＭＳ ゴシック"/>
        <family val="3"/>
        <charset val="128"/>
      </rPr>
      <t xml:space="preserve">
　　　</t>
    </r>
    <r>
      <rPr>
        <b/>
        <sz val="11"/>
        <color indexed="10"/>
        <rFont val="ＭＳ ゴシック"/>
        <family val="3"/>
        <charset val="128"/>
      </rPr>
      <t>　又は、「□○」という私印</t>
    </r>
    <r>
      <rPr>
        <sz val="11"/>
        <rFont val="ＭＳ ゴシック"/>
        <family val="3"/>
        <charset val="128"/>
      </rPr>
      <t xml:space="preserve">
　＊「○○(株)之印」、「○○(株)◇◇支店之印」等
　　の会社名、支店名のみの印鑑の場合、契約権限を
　　有する方が特定できないため受け付けることがで
　　きません。ご注意ください。
</t>
    </r>
    <rPh sb="2" eb="4">
      <t>ニュウサツ</t>
    </rPh>
    <rPh sb="4" eb="5">
      <t>オヨ</t>
    </rPh>
    <rPh sb="6" eb="8">
      <t>ケイヤク</t>
    </rPh>
    <rPh sb="8" eb="10">
      <t>テイケツ</t>
    </rPh>
    <rPh sb="11" eb="12">
      <t>カン</t>
    </rPh>
    <rPh sb="22" eb="25">
      <t>ダイヒョウシャ</t>
    </rPh>
    <rPh sb="26" eb="28">
      <t>インカン</t>
    </rPh>
    <rPh sb="29" eb="32">
      <t>ダイヒョウシャ</t>
    </rPh>
    <rPh sb="33" eb="35">
      <t>トクテイ</t>
    </rPh>
    <rPh sb="45" eb="46">
      <t>イン</t>
    </rPh>
    <rPh sb="65" eb="67">
      <t>シンセイ</t>
    </rPh>
    <rPh sb="67" eb="69">
      <t>ジギョウ</t>
    </rPh>
    <rPh sb="69" eb="70">
      <t>ショ</t>
    </rPh>
    <rPh sb="70" eb="72">
      <t>クブン</t>
    </rPh>
    <rPh sb="73" eb="75">
      <t>ホンシャ</t>
    </rPh>
    <rPh sb="76" eb="78">
      <t>バアイ</t>
    </rPh>
    <rPh sb="81" eb="83">
      <t>ジツイン</t>
    </rPh>
    <rPh sb="84" eb="86">
      <t>シヨウ</t>
    </rPh>
    <rPh sb="86" eb="87">
      <t>イン</t>
    </rPh>
    <rPh sb="88" eb="90">
      <t>ドウイツ</t>
    </rPh>
    <rPh sb="92" eb="93">
      <t>コト</t>
    </rPh>
    <rPh sb="107" eb="109">
      <t>ジツイン</t>
    </rPh>
    <rPh sb="110" eb="111">
      <t>コト</t>
    </rPh>
    <rPh sb="113" eb="114">
      <t>イン</t>
    </rPh>
    <rPh sb="115" eb="117">
      <t>シヨウ</t>
    </rPh>
    <rPh sb="117" eb="118">
      <t>イン</t>
    </rPh>
    <rPh sb="121" eb="122">
      <t>トド</t>
    </rPh>
    <rPh sb="124" eb="126">
      <t>バアイ</t>
    </rPh>
    <rPh sb="127" eb="128">
      <t>レイ</t>
    </rPh>
    <rPh sb="132" eb="134">
      <t>ショウゴウ</t>
    </rPh>
    <rPh sb="145" eb="148">
      <t>ダイヒョウシャ</t>
    </rPh>
    <rPh sb="152" eb="155">
      <t>ダイヒョウシャ</t>
    </rPh>
    <rPh sb="156" eb="158">
      <t>ダイヒョウ</t>
    </rPh>
    <rPh sb="158" eb="161">
      <t>トリシマリヤク</t>
    </rPh>
    <rPh sb="186" eb="188">
      <t>ダイヒョウ</t>
    </rPh>
    <rPh sb="188" eb="191">
      <t>トリシマリヤク</t>
    </rPh>
    <rPh sb="223" eb="225">
      <t>シシャ</t>
    </rPh>
    <rPh sb="226" eb="228">
      <t>バアイ</t>
    </rPh>
    <rPh sb="231" eb="234">
      <t>イニンジョウ</t>
    </rPh>
    <rPh sb="235" eb="237">
      <t>ジュニン</t>
    </rPh>
    <rPh sb="237" eb="238">
      <t>シャ</t>
    </rPh>
    <rPh sb="238" eb="240">
      <t>シヨウ</t>
    </rPh>
    <rPh sb="240" eb="241">
      <t>イン</t>
    </rPh>
    <rPh sb="242" eb="244">
      <t>ドウイツ</t>
    </rPh>
    <rPh sb="244" eb="246">
      <t>インカン</t>
    </rPh>
    <rPh sb="258" eb="261">
      <t>シテンメイ</t>
    </rPh>
    <rPh sb="265" eb="266">
      <t>カブ</t>
    </rPh>
    <rPh sb="270" eb="272">
      <t>シテン</t>
    </rPh>
    <rPh sb="277" eb="279">
      <t>ヤクショク</t>
    </rPh>
    <rPh sb="279" eb="280">
      <t>オヨ</t>
    </rPh>
    <rPh sb="281" eb="283">
      <t>シメイ</t>
    </rPh>
    <rPh sb="286" eb="289">
      <t>シテンチョウ</t>
    </rPh>
    <rPh sb="322" eb="323">
      <t>チョウ</t>
    </rPh>
    <rPh sb="323" eb="324">
      <t>ノ</t>
    </rPh>
    <rPh sb="324" eb="325">
      <t>イン</t>
    </rPh>
    <rPh sb="331" eb="332">
      <t>マタ</t>
    </rPh>
    <rPh sb="341" eb="343">
      <t>シイン</t>
    </rPh>
    <rPh sb="366" eb="368">
      <t>シテン</t>
    </rPh>
    <rPh sb="371" eb="372">
      <t>トウ</t>
    </rPh>
    <rPh sb="376" eb="379">
      <t>カイシャメイ</t>
    </rPh>
    <rPh sb="380" eb="383">
      <t>シテンメイ</t>
    </rPh>
    <rPh sb="386" eb="388">
      <t>インカン</t>
    </rPh>
    <rPh sb="389" eb="391">
      <t>バアイ</t>
    </rPh>
    <rPh sb="392" eb="394">
      <t>ケイヤク</t>
    </rPh>
    <rPh sb="394" eb="396">
      <t>ケンゲン</t>
    </rPh>
    <rPh sb="400" eb="401">
      <t>ユウ</t>
    </rPh>
    <rPh sb="403" eb="404">
      <t>カタ</t>
    </rPh>
    <rPh sb="405" eb="407">
      <t>トクテイ</t>
    </rPh>
    <rPh sb="413" eb="414">
      <t>ウ</t>
    </rPh>
    <rPh sb="415" eb="416">
      <t>ツ</t>
    </rPh>
    <rPh sb="431" eb="433">
      <t>チュウイ</t>
    </rPh>
    <phoneticPr fontId="3"/>
  </si>
  <si>
    <r>
      <rPr>
        <b/>
        <sz val="14"/>
        <color indexed="10"/>
        <rFont val="ＭＳ ゴシック"/>
        <family val="3"/>
        <charset val="128"/>
      </rPr>
      <t>　　【申請事業所区分が支社（店）の場合に提出が必要な書類】
　</t>
    </r>
    <r>
      <rPr>
        <b/>
        <sz val="12"/>
        <rFont val="ＭＳ ゴシック"/>
        <family val="3"/>
        <charset val="128"/>
      </rPr>
      <t>このシートは基本情報入力シートの内容が反映されます。
　</t>
    </r>
    <r>
      <rPr>
        <b/>
        <sz val="12"/>
        <color indexed="10"/>
        <rFont val="ＭＳ ゴシック"/>
        <family val="3"/>
        <charset val="128"/>
      </rPr>
      <t>支社（店）で申請される場合に印刷</t>
    </r>
    <r>
      <rPr>
        <b/>
        <sz val="12"/>
        <rFont val="ＭＳ ゴシック"/>
        <family val="3"/>
        <charset val="128"/>
      </rPr>
      <t>し、</t>
    </r>
    <r>
      <rPr>
        <b/>
        <sz val="12"/>
        <color indexed="10"/>
        <rFont val="ＭＳ ゴシック"/>
        <family val="3"/>
        <charset val="128"/>
      </rPr>
      <t>委任者欄に実印（印鑑証明書の印影と一致）、受任者欄に使用印（使用印鑑届と同一）を押印</t>
    </r>
    <r>
      <rPr>
        <b/>
        <sz val="12"/>
        <rFont val="ＭＳ ゴシック"/>
        <family val="3"/>
        <charset val="128"/>
      </rPr>
      <t xml:space="preserve">のうえ提出してください。
</t>
    </r>
    <rPh sb="3" eb="5">
      <t>シンセイ</t>
    </rPh>
    <rPh sb="5" eb="8">
      <t>ジギョウショ</t>
    </rPh>
    <rPh sb="8" eb="10">
      <t>クブン</t>
    </rPh>
    <rPh sb="37" eb="39">
      <t>キホン</t>
    </rPh>
    <rPh sb="39" eb="41">
      <t>ジョウホウ</t>
    </rPh>
    <rPh sb="41" eb="43">
      <t>ニュウリョク</t>
    </rPh>
    <rPh sb="47" eb="49">
      <t>ナイヨウ</t>
    </rPh>
    <rPh sb="50" eb="52">
      <t>ハンエイ</t>
    </rPh>
    <rPh sb="73" eb="75">
      <t>インサツ</t>
    </rPh>
    <rPh sb="77" eb="80">
      <t>イニンシャ</t>
    </rPh>
    <rPh sb="80" eb="81">
      <t>ラン</t>
    </rPh>
    <rPh sb="82" eb="84">
      <t>ジツイン</t>
    </rPh>
    <rPh sb="98" eb="100">
      <t>ジュニン</t>
    </rPh>
    <rPh sb="100" eb="101">
      <t>シャ</t>
    </rPh>
    <rPh sb="101" eb="102">
      <t>ラン</t>
    </rPh>
    <rPh sb="103" eb="105">
      <t>シヨウ</t>
    </rPh>
    <rPh sb="105" eb="106">
      <t>イン</t>
    </rPh>
    <rPh sb="107" eb="109">
      <t>シヨウ</t>
    </rPh>
    <rPh sb="109" eb="111">
      <t>インカン</t>
    </rPh>
    <rPh sb="111" eb="112">
      <t>トドケ</t>
    </rPh>
    <rPh sb="113" eb="115">
      <t>ドウイツ</t>
    </rPh>
    <rPh sb="117" eb="119">
      <t>オウイン</t>
    </rPh>
    <rPh sb="122" eb="124">
      <t>テイシュツ</t>
    </rPh>
    <phoneticPr fontId="3"/>
  </si>
  <si>
    <t>本社等所在地</t>
    <rPh sb="0" eb="3">
      <t>ホンシャトウ</t>
    </rPh>
    <rPh sb="3" eb="6">
      <t>ショザイチ</t>
    </rPh>
    <phoneticPr fontId="3"/>
  </si>
  <si>
    <t>【代表者】</t>
  </si>
  <si>
    <r>
      <rPr>
        <b/>
        <sz val="14"/>
        <color indexed="10"/>
        <rFont val="ＭＳ ゴシック"/>
        <family val="3"/>
        <charset val="128"/>
      </rPr>
      <t>【八代市、氷川町の課税対象者（法人・代表者個人）の場合提出が必要な書類】
　</t>
    </r>
    <r>
      <rPr>
        <b/>
        <sz val="12"/>
        <rFont val="ＭＳ ゴシック"/>
        <family val="3"/>
        <charset val="128"/>
      </rPr>
      <t>対象は下表のとおりです。
　</t>
    </r>
    <r>
      <rPr>
        <b/>
        <sz val="12"/>
        <color indexed="10"/>
        <rFont val="ＭＳ ゴシック"/>
        <family val="3"/>
        <charset val="128"/>
      </rPr>
      <t>印刷後、実印欄及び私印欄に押印</t>
    </r>
    <r>
      <rPr>
        <b/>
        <sz val="12"/>
        <rFont val="ＭＳ ゴシック"/>
        <family val="3"/>
        <charset val="128"/>
      </rPr>
      <t>のうえ提出してください。</t>
    </r>
    <rPh sb="1" eb="4">
      <t>ヤツシロシ</t>
    </rPh>
    <rPh sb="5" eb="8">
      <t>ヒカワチョウ</t>
    </rPh>
    <rPh sb="9" eb="11">
      <t>カゼイ</t>
    </rPh>
    <rPh sb="11" eb="13">
      <t>タイショウ</t>
    </rPh>
    <rPh sb="13" eb="14">
      <t>シャ</t>
    </rPh>
    <rPh sb="15" eb="17">
      <t>ホウジン</t>
    </rPh>
    <rPh sb="18" eb="21">
      <t>ダイヒョウシャ</t>
    </rPh>
    <rPh sb="21" eb="23">
      <t>コジン</t>
    </rPh>
    <rPh sb="25" eb="27">
      <t>バアイ</t>
    </rPh>
    <rPh sb="38" eb="40">
      <t>タイショウ</t>
    </rPh>
    <rPh sb="41" eb="43">
      <t>カヒョウ</t>
    </rPh>
    <rPh sb="52" eb="54">
      <t>インサツ</t>
    </rPh>
    <rPh sb="54" eb="55">
      <t>ゴ</t>
    </rPh>
    <rPh sb="56" eb="58">
      <t>ジツイン</t>
    </rPh>
    <rPh sb="58" eb="59">
      <t>ラン</t>
    </rPh>
    <rPh sb="59" eb="60">
      <t>オヨ</t>
    </rPh>
    <rPh sb="61" eb="63">
      <t>シイン</t>
    </rPh>
    <rPh sb="63" eb="64">
      <t>ラン</t>
    </rPh>
    <rPh sb="65" eb="67">
      <t>オウイン</t>
    </rPh>
    <rPh sb="70" eb="72">
      <t>テイシュツ</t>
    </rPh>
    <phoneticPr fontId="3"/>
  </si>
  <si>
    <t>※代表者の居住地を選択（八代市、氷川町のみ）
↓</t>
    <phoneticPr fontId="3"/>
  </si>
  <si>
    <t>八代市、氷川町以降の住所を入力してください。
　　　↓</t>
    <phoneticPr fontId="3"/>
  </si>
  <si>
    <t>令和７・８年度 八代広域行政事務組合競争入札参加資格審査申請書（工事）</t>
    <rPh sb="0" eb="2">
      <t>レイワ</t>
    </rPh>
    <rPh sb="5" eb="7">
      <t>ネンド</t>
    </rPh>
    <rPh sb="8" eb="18">
      <t>ヤツシロコウイキギョウセイジムクミアイ</t>
    </rPh>
    <rPh sb="18" eb="20">
      <t>キョウソウ</t>
    </rPh>
    <rPh sb="20" eb="22">
      <t>ニュウサツ</t>
    </rPh>
    <rPh sb="22" eb="24">
      <t>サンカ</t>
    </rPh>
    <rPh sb="24" eb="26">
      <t>シカク</t>
    </rPh>
    <rPh sb="26" eb="28">
      <t>シンサ</t>
    </rPh>
    <rPh sb="28" eb="31">
      <t>シンセイショ</t>
    </rPh>
    <rPh sb="32" eb="34">
      <t>コウジ</t>
    </rPh>
    <phoneticPr fontId="3"/>
  </si>
  <si>
    <t>令和７・８年度において、八代広域行政事務組合で行われる建設工事に係る競争に参加する資格の審査を申請します。</t>
    <rPh sb="0" eb="2">
      <t>レイワ</t>
    </rPh>
    <rPh sb="5" eb="7">
      <t>ネンド</t>
    </rPh>
    <rPh sb="12" eb="22">
      <t>ヤツシロコウイキギョウセイジムクミアイ</t>
    </rPh>
    <rPh sb="23" eb="24">
      <t>オコナ</t>
    </rPh>
    <rPh sb="27" eb="29">
      <t>ケンセツ</t>
    </rPh>
    <rPh sb="29" eb="31">
      <t>コウジ</t>
    </rPh>
    <rPh sb="32" eb="33">
      <t>カカワ</t>
    </rPh>
    <rPh sb="34" eb="36">
      <t>キョウソウ</t>
    </rPh>
    <rPh sb="37" eb="39">
      <t>サンカ</t>
    </rPh>
    <rPh sb="41" eb="43">
      <t>シカク</t>
    </rPh>
    <rPh sb="44" eb="46">
      <t>シンサ</t>
    </rPh>
    <rPh sb="47" eb="49">
      <t>シンセイ</t>
    </rPh>
    <phoneticPr fontId="3"/>
  </si>
  <si>
    <t>令和７年４月１日から令和９年３月３１日まで</t>
    <rPh sb="0" eb="2">
      <t>レイワ</t>
    </rPh>
    <rPh sb="10" eb="12">
      <t>レイワ</t>
    </rPh>
    <phoneticPr fontId="3"/>
  </si>
  <si>
    <r>
      <rPr>
        <b/>
        <u/>
        <sz val="11"/>
        <color indexed="10"/>
        <rFont val="ＭＳ Ｐゴシック"/>
        <family val="3"/>
        <charset val="128"/>
      </rPr>
      <t>のみ）・技術職員数を入力してください。</t>
    </r>
    <r>
      <rPr>
        <b/>
        <sz val="11"/>
        <color rgb="FFFF0000"/>
        <rFont val="ＭＳ Ｐゴシック"/>
        <family val="3"/>
        <charset val="128"/>
      </rPr>
      <t>入力がないものは希望しているとはみなしませんので、ご注意ください。</t>
    </r>
    <rPh sb="4" eb="6">
      <t>ギジュツ</t>
    </rPh>
    <rPh sb="6" eb="9">
      <t>ショクインスウ</t>
    </rPh>
    <rPh sb="10" eb="12">
      <t>ニュウリョク</t>
    </rPh>
    <phoneticPr fontId="3"/>
  </si>
  <si>
    <t>（注）市郡外業者の方は、経営事項審査において「完成工事高」に実績がない業種は登録できません。</t>
    <rPh sb="3" eb="6">
      <t>シグンガイ</t>
    </rPh>
    <rPh sb="6" eb="8">
      <t>ギョウシャ</t>
    </rPh>
    <rPh sb="9" eb="10">
      <t>カタ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</si>
</sst>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Red]0"/>
    <numFmt numFmtId="177" formatCode="[$-411]ggge&quot;年&quot;m&quot;月&quot;d&quot;日&quot;;@"/>
    <numFmt numFmtId="178" formatCode="0_ "/>
    <numFmt numFmtId="179" formatCode="[$-411]ge\.m\.d;@"/>
    <numFmt numFmtId="180" formatCode="#,###"/>
    <numFmt numFmtId="181" formatCode="000"/>
    <numFmt numFmtId="182" formatCode="0000"/>
    <numFmt numFmtId="183" formatCode="00"/>
    <numFmt numFmtId="184" formatCode="0_);[Red]\(0\)"/>
  </numFmts>
  <fonts count="12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2"/>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sz val="8"/>
      <name val="ＭＳ Ｐ明朝"/>
      <family val="1"/>
      <charset val="128"/>
    </font>
    <font>
      <i/>
      <sz val="11"/>
      <name val="ＭＳ Ｐ明朝"/>
      <family val="1"/>
      <charset val="128"/>
    </font>
    <font>
      <i/>
      <sz val="10"/>
      <name val="ＭＳ Ｐ明朝"/>
      <family val="1"/>
      <charset val="128"/>
    </font>
    <font>
      <b/>
      <sz val="12"/>
      <name val="ＭＳ Ｐゴシック"/>
      <family val="3"/>
      <charset val="128"/>
    </font>
    <font>
      <u/>
      <sz val="11"/>
      <color indexed="12"/>
      <name val="ＭＳ Ｐゴシック"/>
      <family val="3"/>
      <charset val="128"/>
    </font>
    <font>
      <u/>
      <sz val="11"/>
      <name val="ＭＳ Ｐ明朝"/>
      <family val="1"/>
      <charset val="128"/>
    </font>
    <font>
      <b/>
      <i/>
      <sz val="14"/>
      <name val="ＭＳ Ｐゴシック"/>
      <family val="3"/>
      <charset val="128"/>
    </font>
    <font>
      <sz val="9"/>
      <name val="ＭＳ Ｐゴシック"/>
      <family val="3"/>
      <charset val="128"/>
    </font>
    <font>
      <sz val="10"/>
      <name val="ＭＳ Ｐゴシック"/>
      <family val="3"/>
      <charset val="128"/>
    </font>
    <font>
      <b/>
      <u/>
      <sz val="11"/>
      <name val="ＭＳ Ｐ明朝"/>
      <family val="1"/>
      <charset val="128"/>
    </font>
    <font>
      <b/>
      <u/>
      <sz val="8"/>
      <name val="ＭＳ Ｐ明朝"/>
      <family val="1"/>
      <charset val="128"/>
    </font>
    <font>
      <b/>
      <sz val="12"/>
      <name val="ＭＳ Ｐ明朝"/>
      <family val="1"/>
      <charset val="128"/>
    </font>
    <font>
      <b/>
      <sz val="11"/>
      <name val="ＭＳ Ｐ明朝"/>
      <family val="1"/>
      <charset val="128"/>
    </font>
    <font>
      <sz val="16"/>
      <name val="ＭＳ Ｐ明朝"/>
      <family val="1"/>
      <charset val="128"/>
    </font>
    <font>
      <sz val="11"/>
      <color indexed="9"/>
      <name val="ＭＳ Ｐ明朝"/>
      <family val="1"/>
      <charset val="128"/>
    </font>
    <font>
      <b/>
      <sz val="13"/>
      <name val="ＭＳ Ｐゴシック"/>
      <family val="3"/>
      <charset val="128"/>
    </font>
    <font>
      <vertAlign val="superscript"/>
      <sz val="10"/>
      <name val="ＭＳ Ｐ明朝"/>
      <family val="1"/>
      <charset val="128"/>
    </font>
    <font>
      <sz val="24"/>
      <name val="ＭＳ Ｐゴシック"/>
      <family val="3"/>
      <charset val="128"/>
    </font>
    <font>
      <u/>
      <sz val="10"/>
      <name val="ＭＳ Ｐ明朝"/>
      <family val="1"/>
      <charset val="128"/>
    </font>
    <font>
      <b/>
      <sz val="11"/>
      <name val="ＭＳ Ｐゴシック"/>
      <family val="3"/>
      <charset val="128"/>
    </font>
    <font>
      <sz val="12"/>
      <name val="ＭＳ 明朝"/>
      <family val="1"/>
      <charset val="128"/>
    </font>
    <font>
      <sz val="20"/>
      <name val="ＭＳ 明朝"/>
      <family val="1"/>
      <charset val="128"/>
    </font>
    <font>
      <b/>
      <sz val="14"/>
      <name val="ＭＳ 明朝"/>
      <family val="1"/>
      <charset val="128"/>
    </font>
    <font>
      <b/>
      <sz val="14"/>
      <color indexed="10"/>
      <name val="ＭＳ Ｐゴシック"/>
      <family val="3"/>
      <charset val="128"/>
    </font>
    <font>
      <b/>
      <sz val="14"/>
      <name val="ＭＳ ゴシック"/>
      <family val="3"/>
      <charset val="128"/>
    </font>
    <font>
      <sz val="10"/>
      <name val="ＭＳ 明朝"/>
      <family val="1"/>
      <charset val="128"/>
    </font>
    <font>
      <sz val="20"/>
      <color indexed="12"/>
      <name val="ＭＳ Ｐゴシック"/>
      <family val="3"/>
      <charset val="128"/>
    </font>
    <font>
      <sz val="11"/>
      <name val="ＭＳ 明朝"/>
      <family val="1"/>
      <charset val="128"/>
    </font>
    <font>
      <b/>
      <u/>
      <sz val="14"/>
      <color indexed="10"/>
      <name val="ＭＳ Ｐゴシック"/>
      <family val="3"/>
      <charset val="128"/>
    </font>
    <font>
      <b/>
      <u/>
      <sz val="11"/>
      <color indexed="10"/>
      <name val="ＭＳ Ｐゴシック"/>
      <family val="3"/>
      <charset val="128"/>
    </font>
    <font>
      <sz val="14"/>
      <name val="ＭＳ Ｐゴシック"/>
      <family val="3"/>
      <charset val="128"/>
    </font>
    <font>
      <sz val="14"/>
      <name val="ＭＳ 明朝"/>
      <family val="1"/>
      <charset val="128"/>
    </font>
    <font>
      <sz val="8"/>
      <name val="ＭＳ Ｐゴシック"/>
      <family val="3"/>
      <charset val="128"/>
    </font>
    <font>
      <sz val="7"/>
      <name val="ＭＳ Ｐゴシック"/>
      <family val="3"/>
      <charset val="128"/>
    </font>
    <font>
      <b/>
      <i/>
      <sz val="9"/>
      <color indexed="56"/>
      <name val="ＭＳ Ｐゴシック"/>
      <family val="3"/>
      <charset val="128"/>
    </font>
    <font>
      <b/>
      <i/>
      <sz val="14"/>
      <color indexed="56"/>
      <name val="ＭＳ Ｐゴシック"/>
      <family val="3"/>
      <charset val="128"/>
    </font>
    <font>
      <b/>
      <i/>
      <sz val="8"/>
      <color indexed="56"/>
      <name val="ＭＳ Ｐゴシック"/>
      <family val="3"/>
      <charset val="128"/>
    </font>
    <font>
      <b/>
      <sz val="11"/>
      <color indexed="10"/>
      <name val="ＭＳ Ｐゴシック"/>
      <family val="3"/>
      <charset val="128"/>
    </font>
    <font>
      <i/>
      <sz val="8"/>
      <color indexed="56"/>
      <name val="ＭＳ Ｐゴシック"/>
      <family val="3"/>
      <charset val="128"/>
    </font>
    <font>
      <i/>
      <sz val="11"/>
      <color indexed="56"/>
      <name val="ＭＳ Ｐゴシック"/>
      <family val="3"/>
      <charset val="128"/>
    </font>
    <font>
      <sz val="18"/>
      <color indexed="10"/>
      <name val="ＭＳ ゴシック"/>
      <family val="3"/>
      <charset val="128"/>
    </font>
    <font>
      <b/>
      <sz val="14"/>
      <color indexed="10"/>
      <name val="ＭＳ Ｐゴシック"/>
      <family val="3"/>
      <charset val="128"/>
    </font>
    <font>
      <i/>
      <sz val="12"/>
      <color indexed="56"/>
      <name val="ＭＳ Ｐゴシック"/>
      <family val="3"/>
      <charset val="128"/>
    </font>
    <font>
      <sz val="12"/>
      <color indexed="56"/>
      <name val="ＭＳ Ｐゴシック"/>
      <family val="3"/>
      <charset val="128"/>
    </font>
    <font>
      <i/>
      <sz val="10"/>
      <color indexed="56"/>
      <name val="ＭＳ Ｐゴシック"/>
      <family val="3"/>
      <charset val="128"/>
    </font>
    <font>
      <sz val="11"/>
      <color indexed="56"/>
      <name val="ＭＳ Ｐゴシック"/>
      <family val="3"/>
      <charset val="128"/>
    </font>
    <font>
      <b/>
      <i/>
      <sz val="12"/>
      <color indexed="56"/>
      <name val="ＭＳ Ｐゴシック"/>
      <family val="3"/>
      <charset val="128"/>
    </font>
    <font>
      <sz val="14"/>
      <name val="ＭＳ Ｐ明朝"/>
      <family val="1"/>
      <charset val="128"/>
    </font>
    <font>
      <sz val="10"/>
      <color indexed="10"/>
      <name val="ＭＳ Ｐゴシック"/>
      <family val="3"/>
      <charset val="128"/>
    </font>
    <font>
      <b/>
      <sz val="10"/>
      <color indexed="10"/>
      <name val="ＭＳ Ｐゴシック"/>
      <family val="3"/>
      <charset val="128"/>
    </font>
    <font>
      <i/>
      <sz val="2"/>
      <color indexed="56"/>
      <name val="ＭＳ Ｐゴシック"/>
      <family val="3"/>
      <charset val="128"/>
    </font>
    <font>
      <sz val="9.5"/>
      <name val="ＭＳ Ｐ明朝"/>
      <family val="1"/>
      <charset val="128"/>
    </font>
    <font>
      <sz val="7.5"/>
      <name val="ＭＳ Ｐゴシック"/>
      <family val="3"/>
      <charset val="128"/>
    </font>
    <font>
      <sz val="11"/>
      <color indexed="8"/>
      <name val="ＭＳ Ｐゴシック"/>
      <family val="3"/>
      <charset val="128"/>
    </font>
    <font>
      <b/>
      <sz val="18"/>
      <color indexed="56"/>
      <name val="ＭＳ Ｐゴシック"/>
      <family val="3"/>
      <charset val="128"/>
    </font>
    <font>
      <sz val="10"/>
      <color indexed="8"/>
      <name val="ＭＳ Ｐゴシック"/>
      <family val="3"/>
      <charset val="128"/>
    </font>
    <font>
      <b/>
      <sz val="16"/>
      <name val="HGPｺﾞｼｯｸM"/>
      <family val="3"/>
      <charset val="128"/>
    </font>
    <font>
      <sz val="1"/>
      <color indexed="8"/>
      <name val="ＭＳ Ｐゴシック"/>
      <family val="3"/>
      <charset val="128"/>
    </font>
    <font>
      <sz val="6"/>
      <color indexed="8"/>
      <name val="ＭＳ Ｐゴシック"/>
      <family val="3"/>
      <charset val="128"/>
    </font>
    <font>
      <sz val="8"/>
      <color indexed="8"/>
      <name val="ＭＳ Ｐゴシック"/>
      <family val="3"/>
      <charset val="128"/>
    </font>
    <font>
      <b/>
      <u/>
      <sz val="10"/>
      <color indexed="10"/>
      <name val="ＭＳ Ｐゴシック"/>
      <family val="3"/>
      <charset val="128"/>
    </font>
    <font>
      <sz val="10"/>
      <color indexed="9"/>
      <name val="ＭＳ Ｐゴシック"/>
      <family val="3"/>
      <charset val="128"/>
    </font>
    <font>
      <b/>
      <sz val="8"/>
      <name val="ＭＳ Ｐ明朝"/>
      <family val="1"/>
      <charset val="128"/>
    </font>
    <font>
      <sz val="12"/>
      <color indexed="8"/>
      <name val="ＭＳ Ｐゴシック"/>
      <family val="3"/>
      <charset val="128"/>
    </font>
    <font>
      <b/>
      <sz val="12"/>
      <color indexed="10"/>
      <name val="ＭＳ Ｐゴシック"/>
      <family val="3"/>
      <charset val="128"/>
    </font>
    <font>
      <sz val="11"/>
      <color indexed="10"/>
      <name val="ＭＳ Ｐゴシック"/>
      <family val="3"/>
      <charset val="128"/>
    </font>
    <font>
      <sz val="12"/>
      <color indexed="8"/>
      <name val="ＭＳ 明朝"/>
      <family val="1"/>
      <charset val="128"/>
    </font>
    <font>
      <b/>
      <sz val="10"/>
      <color indexed="8"/>
      <name val="ＭＳ 明朝"/>
      <family val="1"/>
      <charset val="128"/>
    </font>
    <font>
      <sz val="10"/>
      <color indexed="8"/>
      <name val="ＭＳ 明朝"/>
      <family val="1"/>
      <charset val="128"/>
    </font>
    <font>
      <b/>
      <sz val="12"/>
      <name val="ＭＳ 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1"/>
      <name val="ＭＳ Ｐゴシック"/>
      <family val="3"/>
      <charset val="128"/>
      <scheme val="minor"/>
    </font>
    <font>
      <sz val="10.5"/>
      <color rgb="FF000000"/>
      <name val="ＭＳ ゴシック"/>
      <family val="3"/>
      <charset val="128"/>
    </font>
    <font>
      <sz val="10.5"/>
      <color theme="1"/>
      <name val="Century"/>
      <family val="1"/>
    </font>
    <font>
      <b/>
      <sz val="11"/>
      <color rgb="FFFF0000"/>
      <name val="ＭＳ Ｐゴシック"/>
      <family val="3"/>
      <charset val="128"/>
      <scheme val="minor"/>
    </font>
    <font>
      <sz val="11"/>
      <name val="ＭＳ Ｐゴシック"/>
      <family val="3"/>
      <charset val="128"/>
      <scheme val="minor"/>
    </font>
    <font>
      <b/>
      <sz val="12"/>
      <color rgb="FFFF0000"/>
      <name val="ＭＳ Ｐゴシック"/>
      <family val="3"/>
      <charset val="128"/>
      <scheme val="minor"/>
    </font>
    <font>
      <sz val="12"/>
      <color theme="1"/>
      <name val="ＭＳ 明朝"/>
      <family val="1"/>
      <charset val="128"/>
    </font>
    <font>
      <sz val="11"/>
      <color theme="1"/>
      <name val="ＭＳ 明朝"/>
      <family val="1"/>
      <charset val="128"/>
    </font>
    <font>
      <sz val="20"/>
      <color theme="1"/>
      <name val="ＭＳ 明朝"/>
      <family val="1"/>
      <charset val="128"/>
    </font>
    <font>
      <b/>
      <sz val="12"/>
      <color theme="1"/>
      <name val="ＭＳ 明朝"/>
      <family val="1"/>
      <charset val="128"/>
    </font>
    <font>
      <sz val="10"/>
      <color theme="1"/>
      <name val="ＭＳ 明朝"/>
      <family val="1"/>
      <charset val="128"/>
    </font>
    <font>
      <sz val="12"/>
      <color theme="1"/>
      <name val="ＭＳ ゴシック"/>
      <family val="3"/>
      <charset val="128"/>
    </font>
    <font>
      <b/>
      <u/>
      <sz val="12"/>
      <color rgb="FFFF0000"/>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font>
    <font>
      <sz val="22"/>
      <color theme="0"/>
      <name val="HG丸ｺﾞｼｯｸM-PRO"/>
      <family val="3"/>
      <charset val="128"/>
    </font>
    <font>
      <sz val="9"/>
      <color theme="1"/>
      <name val="ＭＳ Ｐゴシック"/>
      <family val="3"/>
      <charset val="128"/>
      <scheme val="minor"/>
    </font>
    <font>
      <sz val="10.5"/>
      <color theme="1"/>
      <name val="ＭＳ ゴシック"/>
      <family val="3"/>
      <charset val="128"/>
    </font>
    <font>
      <b/>
      <sz val="12"/>
      <color rgb="FF000000"/>
      <name val="ＭＳ ゴシック"/>
      <family val="3"/>
      <charset val="128"/>
    </font>
    <font>
      <sz val="12"/>
      <color rgb="FF0000FF"/>
      <name val="ＭＳ 明朝"/>
      <family val="1"/>
      <charset val="128"/>
    </font>
    <font>
      <sz val="14"/>
      <color theme="1"/>
      <name val="ＭＳ Ｐゴシック"/>
      <family val="3"/>
      <charset val="128"/>
      <scheme val="minor"/>
    </font>
    <font>
      <sz val="14"/>
      <color rgb="FFFF0000"/>
      <name val="ＭＳ Ｐゴシック"/>
      <family val="3"/>
      <charset val="128"/>
      <scheme val="minor"/>
    </font>
    <font>
      <sz val="9"/>
      <color theme="0"/>
      <name val="ＭＳ Ｐゴシック"/>
      <family val="3"/>
      <charset val="128"/>
      <scheme val="minor"/>
    </font>
    <font>
      <sz val="10"/>
      <color rgb="FFFF0000"/>
      <name val="ＭＳ Ｐゴシック"/>
      <family val="3"/>
      <charset val="128"/>
      <scheme val="minor"/>
    </font>
    <font>
      <b/>
      <sz val="16"/>
      <color theme="1"/>
      <name val="ＭＳ Ｐゴシック"/>
      <family val="3"/>
      <charset val="128"/>
      <scheme val="minor"/>
    </font>
    <font>
      <b/>
      <sz val="16"/>
      <color theme="0" tint="-0.499984740745262"/>
      <name val="ＭＳ Ｐゴシック"/>
      <family val="3"/>
      <charset val="128"/>
      <scheme val="minor"/>
    </font>
    <font>
      <b/>
      <sz val="16"/>
      <color rgb="FFFF0000"/>
      <name val="ＭＳ Ｐゴシック"/>
      <family val="3"/>
      <charset val="128"/>
      <scheme val="minor"/>
    </font>
    <font>
      <b/>
      <sz val="16"/>
      <color rgb="FF0000FF"/>
      <name val="ＭＳ Ｐゴシック"/>
      <family val="3"/>
      <charset val="128"/>
      <scheme val="minor"/>
    </font>
    <font>
      <b/>
      <sz val="12"/>
      <name val="ＭＳ 明朝"/>
      <family val="1"/>
      <charset val="128"/>
    </font>
    <font>
      <sz val="14"/>
      <color rgb="FFFF0000"/>
      <name val="ＭＳ 明朝"/>
      <family val="1"/>
      <charset val="128"/>
    </font>
    <font>
      <sz val="10"/>
      <color rgb="FFFF0000"/>
      <name val="ＭＳ 明朝"/>
      <family val="1"/>
      <charset val="128"/>
    </font>
    <font>
      <b/>
      <sz val="14"/>
      <color indexed="10"/>
      <name val="ＭＳ ゴシック"/>
      <family val="3"/>
      <charset val="128"/>
    </font>
    <font>
      <b/>
      <sz val="12"/>
      <color indexed="10"/>
      <name val="ＭＳ ゴシック"/>
      <family val="3"/>
      <charset val="128"/>
    </font>
    <font>
      <sz val="11"/>
      <name val="ＭＳ ゴシック"/>
      <family val="3"/>
      <charset val="128"/>
    </font>
    <font>
      <b/>
      <sz val="11"/>
      <name val="ＭＳ ゴシック"/>
      <family val="3"/>
      <charset val="128"/>
    </font>
    <font>
      <b/>
      <sz val="11"/>
      <color indexed="10"/>
      <name val="ＭＳ ゴシック"/>
      <family val="3"/>
      <charset val="128"/>
    </font>
    <font>
      <sz val="12"/>
      <name val="ＭＳ ゴシック"/>
      <family val="3"/>
      <charset val="128"/>
    </font>
    <font>
      <sz val="11"/>
      <color indexed="10"/>
      <name val="ＭＳ ゴシック"/>
      <family val="3"/>
      <charset val="128"/>
    </font>
    <font>
      <b/>
      <sz val="11"/>
      <color rgb="FFFF0000"/>
      <name val="ＭＳ Ｐゴシック"/>
      <family val="3"/>
      <charset val="128"/>
    </font>
    <font>
      <b/>
      <sz val="11"/>
      <color theme="1"/>
      <name val="ＭＳ Ｐゴシック"/>
      <family val="3"/>
      <charset val="128"/>
    </font>
    <font>
      <b/>
      <u/>
      <sz val="11"/>
      <color rgb="FFFF0000"/>
      <name val="ＭＳ Ｐゴシック"/>
      <family val="3"/>
      <charset val="128"/>
    </font>
  </fonts>
  <fills count="13">
    <fill>
      <patternFill patternType="none"/>
    </fill>
    <fill>
      <patternFill patternType="gray125"/>
    </fill>
    <fill>
      <patternFill patternType="gray0625"/>
    </fill>
    <fill>
      <patternFill patternType="solid">
        <fgColor rgb="FFFFFF99"/>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rgb="FFCCFF99"/>
        <bgColor indexed="64"/>
      </patternFill>
    </fill>
    <fill>
      <patternFill patternType="solid">
        <fgColor theme="6" tint="0.59999389629810485"/>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59999389629810485"/>
        <bgColor indexed="64"/>
      </patternFill>
    </fill>
  </fills>
  <borders count="103">
    <border>
      <left/>
      <right/>
      <top/>
      <bottom/>
      <diagonal/>
    </border>
    <border>
      <left/>
      <right/>
      <top style="dashed">
        <color indexed="22"/>
      </top>
      <bottom/>
      <diagonal/>
    </border>
    <border>
      <left/>
      <right/>
      <top/>
      <bottom style="double">
        <color indexed="64"/>
      </bottom>
      <diagonal/>
    </border>
    <border>
      <left style="thin">
        <color indexed="64"/>
      </left>
      <right/>
      <top/>
      <bottom/>
      <diagonal/>
    </border>
    <border>
      <left/>
      <right style="dotted">
        <color indexed="64"/>
      </right>
      <top/>
      <bottom/>
      <diagonal/>
    </border>
    <border>
      <left style="thin">
        <color indexed="64"/>
      </left>
      <right style="thin">
        <color indexed="64"/>
      </right>
      <top/>
      <bottom style="thin">
        <color indexed="64"/>
      </bottom>
      <diagonal/>
    </border>
    <border>
      <left/>
      <right/>
      <top/>
      <bottom style="hair">
        <color indexed="64"/>
      </bottom>
      <diagonal/>
    </border>
    <border>
      <left style="dotted">
        <color indexed="64"/>
      </left>
      <right/>
      <top/>
      <bottom style="dotted">
        <color indexed="64"/>
      </bottom>
      <diagonal/>
    </border>
    <border>
      <left/>
      <right/>
      <top style="hair">
        <color indexed="64"/>
      </top>
      <bottom style="hair">
        <color indexed="64"/>
      </bottom>
      <diagonal/>
    </border>
    <border>
      <left style="thin">
        <color indexed="64"/>
      </left>
      <right style="dotted">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dotted">
        <color indexed="64"/>
      </bottom>
      <diagonal/>
    </border>
    <border>
      <left style="dotted">
        <color indexed="64"/>
      </left>
      <right/>
      <top/>
      <bottom/>
      <diagonal/>
    </border>
    <border>
      <left/>
      <right/>
      <top style="dotted">
        <color indexed="64"/>
      </top>
      <bottom/>
      <diagonal/>
    </border>
    <border>
      <left/>
      <right style="medium">
        <color indexed="64"/>
      </right>
      <top/>
      <bottom/>
      <diagonal/>
    </border>
    <border>
      <left/>
      <right style="dotted">
        <color indexed="64"/>
      </right>
      <top/>
      <bottom style="dotted">
        <color indexed="64"/>
      </bottom>
      <diagonal/>
    </border>
    <border>
      <left/>
      <right style="dotted">
        <color indexed="64"/>
      </right>
      <top style="dotted">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ck">
        <color indexed="64"/>
      </left>
      <right/>
      <top style="thin">
        <color indexed="64"/>
      </top>
      <bottom/>
      <diagonal/>
    </border>
    <border>
      <left style="thick">
        <color indexed="64"/>
      </left>
      <right/>
      <top/>
      <bottom style="thin">
        <color indexed="64"/>
      </bottom>
      <diagonal/>
    </border>
    <border>
      <left style="thick">
        <color indexed="64"/>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
      <left style="hair">
        <color indexed="64"/>
      </left>
      <right/>
      <top style="hair">
        <color indexed="64"/>
      </top>
      <bottom/>
      <diagonal/>
    </border>
    <border>
      <left/>
      <right/>
      <top style="hair">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DotDot">
        <color auto="1"/>
      </left>
      <right style="dashDotDot">
        <color auto="1"/>
      </right>
      <top style="dashDotDot">
        <color auto="1"/>
      </top>
      <bottom/>
      <diagonal/>
    </border>
    <border>
      <left style="dashDotDot">
        <color auto="1"/>
      </left>
      <right style="dashDotDot">
        <color auto="1"/>
      </right>
      <top/>
      <bottom/>
      <diagonal/>
    </border>
    <border>
      <left style="dashDotDot">
        <color auto="1"/>
      </left>
      <right style="dashDotDot">
        <color auto="1"/>
      </right>
      <top/>
      <bottom style="dashDotDot">
        <color auto="1"/>
      </bottom>
      <diagonal/>
    </border>
    <border>
      <left style="slantDashDot">
        <color indexed="64"/>
      </left>
      <right style="slantDashDot">
        <color indexed="64"/>
      </right>
      <top style="slantDashDot">
        <color indexed="64"/>
      </top>
      <bottom/>
      <diagonal/>
    </border>
    <border>
      <left style="slantDashDot">
        <color indexed="64"/>
      </left>
      <right style="slantDashDot">
        <color indexed="64"/>
      </right>
      <top/>
      <bottom/>
      <diagonal/>
    </border>
    <border>
      <left style="slantDashDot">
        <color indexed="64"/>
      </left>
      <right style="slantDashDot">
        <color indexed="64"/>
      </right>
      <top/>
      <bottom style="slantDashDot">
        <color indexed="64"/>
      </bottom>
      <diagonal/>
    </border>
    <border>
      <left style="dashed">
        <color auto="1"/>
      </left>
      <right style="dashed">
        <color auto="1"/>
      </right>
      <top style="dashed">
        <color auto="1"/>
      </top>
      <bottom/>
      <diagonal/>
    </border>
    <border>
      <left style="dashed">
        <color auto="1"/>
      </left>
      <right style="dashed">
        <color auto="1"/>
      </right>
      <top/>
      <bottom/>
      <diagonal/>
    </border>
    <border>
      <left style="dashed">
        <color auto="1"/>
      </left>
      <right style="dashed">
        <color auto="1"/>
      </right>
      <top/>
      <bottom style="dashed">
        <color auto="1"/>
      </bottom>
      <diagonal/>
    </border>
  </borders>
  <cellStyleXfs count="9">
    <xf numFmtId="0" fontId="0" fillId="0" borderId="0">
      <alignment vertical="center"/>
    </xf>
    <xf numFmtId="0" fontId="13"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38" fontId="79" fillId="0" borderId="0" applyFont="0" applyFill="0" applyBorder="0" applyAlignment="0" applyProtection="0">
      <alignment vertical="center"/>
    </xf>
    <xf numFmtId="0" fontId="2" fillId="0" borderId="0"/>
    <xf numFmtId="0" fontId="79" fillId="0" borderId="0">
      <alignment vertical="center"/>
    </xf>
    <xf numFmtId="0" fontId="79" fillId="0" borderId="0">
      <alignment vertical="center"/>
    </xf>
    <xf numFmtId="0" fontId="2" fillId="0" borderId="0">
      <alignment vertical="center"/>
    </xf>
    <xf numFmtId="0" fontId="2" fillId="0" borderId="0">
      <alignment vertical="center"/>
    </xf>
  </cellStyleXfs>
  <cellXfs count="728">
    <xf numFmtId="0" fontId="0" fillId="0" borderId="0" xfId="0">
      <alignment vertical="center"/>
    </xf>
    <xf numFmtId="0" fontId="0" fillId="0" borderId="0" xfId="0" applyAlignment="1">
      <alignment horizontal="center" vertical="center"/>
    </xf>
    <xf numFmtId="0" fontId="7" fillId="0" borderId="0" xfId="0" applyFont="1" applyAlignment="1">
      <alignment horizontal="left" vertical="center"/>
    </xf>
    <xf numFmtId="49" fontId="7" fillId="0" borderId="0" xfId="0" applyNumberFormat="1" applyFont="1" applyAlignment="1">
      <alignment horizontal="left" vertical="center"/>
    </xf>
    <xf numFmtId="0" fontId="10" fillId="0" borderId="0" xfId="0" applyFont="1" applyAlignment="1">
      <alignment horizontal="left" vertical="center"/>
    </xf>
    <xf numFmtId="0" fontId="7" fillId="0" borderId="0" xfId="0" applyFont="1" applyAlignment="1">
      <alignment horizontal="center" vertical="center"/>
    </xf>
    <xf numFmtId="0" fontId="11" fillId="0" borderId="0" xfId="0" applyFont="1" applyAlignment="1">
      <alignment horizontal="distributed" vertical="center" shrinkToFit="1"/>
    </xf>
    <xf numFmtId="49" fontId="14" fillId="0" borderId="0" xfId="0" applyNumberFormat="1" applyFont="1" applyAlignment="1">
      <alignment horizontal="left" vertical="center"/>
    </xf>
    <xf numFmtId="49" fontId="11" fillId="0" borderId="0" xfId="0" applyNumberFormat="1" applyFont="1" applyAlignment="1">
      <alignment horizontal="left" vertical="center"/>
    </xf>
    <xf numFmtId="49" fontId="8" fillId="0" borderId="0" xfId="0" applyNumberFormat="1" applyFont="1" applyAlignment="1">
      <alignment horizontal="left" vertical="center" indent="1"/>
    </xf>
    <xf numFmtId="0" fontId="17" fillId="0" borderId="0" xfId="0" applyFont="1" applyAlignment="1">
      <alignment horizontal="left" vertical="center" wrapText="1" indent="1"/>
    </xf>
    <xf numFmtId="0" fontId="8" fillId="0" borderId="0" xfId="0" applyFont="1" applyAlignment="1">
      <alignment horizontal="left" vertical="center"/>
    </xf>
    <xf numFmtId="176" fontId="8" fillId="0" borderId="0" xfId="0" applyNumberFormat="1" applyFont="1" applyAlignment="1">
      <alignment horizontal="left" vertical="center"/>
    </xf>
    <xf numFmtId="49" fontId="18" fillId="0" borderId="0" xfId="0" applyNumberFormat="1" applyFont="1" applyAlignment="1">
      <alignment horizontal="left" vertical="center"/>
    </xf>
    <xf numFmtId="49" fontId="7" fillId="0" borderId="1" xfId="0" applyNumberFormat="1" applyFont="1" applyBorder="1" applyAlignment="1">
      <alignment horizontal="left" vertical="center"/>
    </xf>
    <xf numFmtId="0" fontId="7" fillId="0" borderId="1" xfId="0" applyFont="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wrapText="1" indent="1"/>
    </xf>
    <xf numFmtId="0" fontId="20" fillId="0" borderId="0" xfId="0" applyFont="1" applyAlignment="1">
      <alignment horizontal="left" vertical="center"/>
    </xf>
    <xf numFmtId="0" fontId="23" fillId="0" borderId="0" xfId="0" applyFont="1" applyAlignment="1">
      <alignment horizontal="left" vertical="center"/>
    </xf>
    <xf numFmtId="49" fontId="2" fillId="0" borderId="0" xfId="2" applyNumberFormat="1" applyFont="1" applyBorder="1" applyAlignment="1">
      <alignment horizontal="center" vertical="center" shrinkToFit="1"/>
    </xf>
    <xf numFmtId="49" fontId="9" fillId="0" borderId="0" xfId="0" applyNumberFormat="1" applyFont="1" applyAlignment="1">
      <alignment horizontal="distributed" vertical="center"/>
    </xf>
    <xf numFmtId="0" fontId="2" fillId="0" borderId="0" xfId="0" applyFont="1" applyAlignment="1">
      <alignment horizontal="center" vertical="center" shrinkToFit="1"/>
    </xf>
    <xf numFmtId="49" fontId="18" fillId="0" borderId="0" xfId="0" applyNumberFormat="1" applyFont="1" applyAlignment="1">
      <alignment horizontal="left" vertical="center" indent="2"/>
    </xf>
    <xf numFmtId="177" fontId="12" fillId="0" borderId="0" xfId="0" applyNumberFormat="1" applyFont="1" applyAlignment="1">
      <alignment horizontal="center" vertical="center" shrinkToFit="1"/>
    </xf>
    <xf numFmtId="177" fontId="9" fillId="0" borderId="0" xfId="0" applyNumberFormat="1" applyFont="1" applyAlignment="1">
      <alignment horizontal="right" vertical="center"/>
    </xf>
    <xf numFmtId="0" fontId="9" fillId="0" borderId="0" xfId="0" applyFont="1" applyAlignment="1">
      <alignment horizontal="left" vertical="center" indent="1"/>
    </xf>
    <xf numFmtId="177" fontId="7" fillId="0" borderId="0" xfId="0" applyNumberFormat="1" applyFont="1" applyAlignment="1">
      <alignment horizontal="center" vertical="center"/>
    </xf>
    <xf numFmtId="0" fontId="21" fillId="0" borderId="0" xfId="0" applyFont="1" applyAlignment="1">
      <alignment horizontal="distributed" wrapText="1"/>
    </xf>
    <xf numFmtId="177" fontId="12" fillId="0" borderId="0" xfId="0" applyNumberFormat="1" applyFont="1" applyAlignment="1">
      <alignment horizontal="center" shrinkToFit="1"/>
    </xf>
    <xf numFmtId="177" fontId="12" fillId="0" borderId="2" xfId="0" applyNumberFormat="1" applyFont="1" applyBorder="1" applyAlignment="1">
      <alignment horizontal="left" indent="2" shrinkToFit="1"/>
    </xf>
    <xf numFmtId="177" fontId="7" fillId="0" borderId="2" xfId="0" applyNumberFormat="1" applyFont="1" applyBorder="1" applyAlignment="1">
      <alignment horizontal="center" vertical="center"/>
    </xf>
    <xf numFmtId="177" fontId="9" fillId="0" borderId="0" xfId="0" applyNumberFormat="1" applyFont="1" applyAlignment="1">
      <alignment horizontal="right" vertical="center" indent="1"/>
    </xf>
    <xf numFmtId="0" fontId="4" fillId="0" borderId="0" xfId="0" applyFont="1" applyAlignment="1">
      <alignment horizontal="right" vertical="center" shrinkToFit="1"/>
    </xf>
    <xf numFmtId="0" fontId="15" fillId="0" borderId="0" xfId="0" applyFont="1" applyAlignment="1">
      <alignment horizontal="center" vertical="center" shrinkToFit="1"/>
    </xf>
    <xf numFmtId="177" fontId="24" fillId="0" borderId="0" xfId="0" applyNumberFormat="1" applyFont="1" applyAlignment="1">
      <alignment horizontal="left" indent="1" shrinkToFit="1"/>
    </xf>
    <xf numFmtId="177" fontId="9" fillId="0" borderId="0" xfId="0" applyNumberFormat="1" applyFont="1" applyAlignment="1">
      <alignment horizontal="left" vertical="center"/>
    </xf>
    <xf numFmtId="0" fontId="12" fillId="0" borderId="3" xfId="0" applyFont="1" applyBorder="1" applyAlignment="1">
      <alignment horizontal="center" vertical="center" shrinkToFit="1"/>
    </xf>
    <xf numFmtId="0" fontId="4" fillId="0" borderId="3" xfId="0" applyFont="1" applyBorder="1" applyAlignment="1">
      <alignment horizontal="left" vertical="center" shrinkToFit="1"/>
    </xf>
    <xf numFmtId="0" fontId="8" fillId="0" borderId="0" xfId="0" applyFont="1" applyAlignment="1">
      <alignment horizontal="distributed" vertical="center" shrinkToFit="1"/>
    </xf>
    <xf numFmtId="177" fontId="24" fillId="0" borderId="2" xfId="0" applyNumberFormat="1" applyFont="1" applyBorder="1" applyAlignment="1">
      <alignment horizontal="left" indent="2" shrinkToFit="1"/>
    </xf>
    <xf numFmtId="0" fontId="8" fillId="0" borderId="4" xfId="0" applyFont="1" applyBorder="1" applyAlignment="1">
      <alignment horizontal="left" vertical="center"/>
    </xf>
    <xf numFmtId="0" fontId="7" fillId="0" borderId="4" xfId="0" applyFont="1" applyBorder="1" applyAlignment="1">
      <alignment horizontal="left" vertical="center"/>
    </xf>
    <xf numFmtId="0" fontId="29" fillId="0" borderId="0" xfId="0" applyFont="1" applyAlignment="1">
      <alignment horizontal="left"/>
    </xf>
    <xf numFmtId="0" fontId="29" fillId="0" borderId="0" xfId="0" applyFont="1" applyAlignment="1"/>
    <xf numFmtId="0" fontId="29" fillId="0" borderId="0" xfId="0" applyFont="1" applyAlignment="1">
      <alignment horizontal="right"/>
    </xf>
    <xf numFmtId="0" fontId="29" fillId="0" borderId="0" xfId="0" applyFont="1" applyAlignment="1">
      <alignment horizontal="distributed"/>
    </xf>
    <xf numFmtId="0" fontId="29" fillId="0" borderId="0" xfId="0" applyFont="1" applyAlignment="1">
      <alignment horizontal="distributed" wrapText="1"/>
    </xf>
    <xf numFmtId="0" fontId="29" fillId="0" borderId="0" xfId="0" applyFont="1" applyAlignment="1">
      <alignment horizontal="left" wrapText="1"/>
    </xf>
    <xf numFmtId="0" fontId="29" fillId="0" borderId="0" xfId="0" applyFont="1" applyAlignment="1">
      <alignment horizontal="left" indent="1"/>
    </xf>
    <xf numFmtId="0" fontId="29" fillId="0" borderId="5" xfId="0" applyFont="1" applyBorder="1" applyAlignment="1">
      <alignment horizontal="left"/>
    </xf>
    <xf numFmtId="178" fontId="31" fillId="0" borderId="0" xfId="0" applyNumberFormat="1" applyFont="1" applyAlignment="1">
      <alignment horizontal="left" indent="1" shrinkToFit="1"/>
    </xf>
    <xf numFmtId="178" fontId="31" fillId="0" borderId="0" xfId="0" applyNumberFormat="1" applyFont="1" applyAlignment="1">
      <alignment horizontal="left" shrinkToFit="1"/>
    </xf>
    <xf numFmtId="178" fontId="33" fillId="0" borderId="6" xfId="0" applyNumberFormat="1" applyFont="1" applyBorder="1" applyAlignment="1">
      <alignment horizontal="left" indent="1" shrinkToFit="1"/>
    </xf>
    <xf numFmtId="178" fontId="33" fillId="0" borderId="6" xfId="0" applyNumberFormat="1" applyFont="1" applyBorder="1" applyAlignment="1">
      <alignment horizontal="left" shrinkToFit="1"/>
    </xf>
    <xf numFmtId="0" fontId="6" fillId="0" borderId="0" xfId="0" applyFont="1" applyAlignment="1">
      <alignment horizontal="center" vertical="center" wrapText="1"/>
    </xf>
    <xf numFmtId="0" fontId="8" fillId="0" borderId="0" xfId="0" applyFont="1" applyAlignment="1">
      <alignment horizontal="center" vertical="center"/>
    </xf>
    <xf numFmtId="0" fontId="26" fillId="0" borderId="0" xfId="0" applyFont="1" applyAlignment="1">
      <alignment horizontal="center"/>
    </xf>
    <xf numFmtId="0" fontId="6" fillId="0" borderId="7" xfId="0" applyFont="1" applyBorder="1" applyAlignment="1">
      <alignment horizontal="center" vertical="center" wrapText="1"/>
    </xf>
    <xf numFmtId="0" fontId="36" fillId="0" borderId="0" xfId="0" applyFont="1" applyAlignment="1">
      <alignment horizontal="right"/>
    </xf>
    <xf numFmtId="178" fontId="33" fillId="0" borderId="8" xfId="0" applyNumberFormat="1" applyFont="1" applyBorder="1" applyAlignment="1">
      <alignment horizontal="left" indent="1" shrinkToFit="1"/>
    </xf>
    <xf numFmtId="178" fontId="33" fillId="0" borderId="8" xfId="0" applyNumberFormat="1" applyFont="1" applyBorder="1" applyAlignment="1">
      <alignment horizontal="left" shrinkToFit="1"/>
    </xf>
    <xf numFmtId="0" fontId="0" fillId="0" borderId="0" xfId="0" applyAlignment="1">
      <alignment horizontal="left" vertical="center"/>
    </xf>
    <xf numFmtId="49" fontId="29" fillId="0" borderId="0" xfId="0" applyNumberFormat="1" applyFont="1" applyAlignment="1">
      <alignment horizontal="left"/>
    </xf>
    <xf numFmtId="179" fontId="0" fillId="0" borderId="0" xfId="0" applyNumberFormat="1" applyAlignment="1">
      <alignment horizontal="left" vertical="center" indent="1"/>
    </xf>
    <xf numFmtId="0" fontId="0" fillId="0" borderId="0" xfId="0" applyAlignment="1">
      <alignment horizontal="left" vertical="center" indent="1"/>
    </xf>
    <xf numFmtId="180" fontId="33" fillId="0" borderId="6" xfId="0" applyNumberFormat="1" applyFont="1" applyBorder="1" applyAlignment="1">
      <alignment horizontal="left" indent="1" shrinkToFit="1"/>
    </xf>
    <xf numFmtId="180" fontId="33" fillId="0" borderId="6" xfId="0" applyNumberFormat="1" applyFont="1" applyBorder="1" applyAlignment="1">
      <alignment horizontal="left" shrinkToFit="1"/>
    </xf>
    <xf numFmtId="0" fontId="8" fillId="0" borderId="0" xfId="0" applyFont="1" applyAlignment="1">
      <alignment horizontal="left" vertical="center" shrinkToFit="1"/>
    </xf>
    <xf numFmtId="0" fontId="12" fillId="0" borderId="0" xfId="0" applyFont="1" applyAlignment="1">
      <alignment horizontal="center" vertical="center" shrinkToFit="1"/>
    </xf>
    <xf numFmtId="0" fontId="9" fillId="0" borderId="9" xfId="0" applyFont="1" applyBorder="1" applyAlignment="1">
      <alignment horizontal="center" vertical="center" shrinkToFit="1"/>
    </xf>
    <xf numFmtId="49" fontId="8" fillId="0" borderId="0" xfId="0" applyNumberFormat="1" applyFont="1" applyAlignment="1">
      <alignment horizontal="center" vertical="center"/>
    </xf>
    <xf numFmtId="49" fontId="8" fillId="0" borderId="0" xfId="0" applyNumberFormat="1" applyFont="1" applyAlignment="1">
      <alignment horizontal="center" vertical="center" wrapText="1"/>
    </xf>
    <xf numFmtId="49" fontId="8" fillId="0" borderId="0" xfId="0" quotePrefix="1" applyNumberFormat="1" applyFont="1" applyAlignment="1">
      <alignment horizontal="center" vertical="center"/>
    </xf>
    <xf numFmtId="49" fontId="11" fillId="0" borderId="0" xfId="0" applyNumberFormat="1" applyFont="1" applyAlignment="1">
      <alignment horizontal="center" vertical="center"/>
    </xf>
    <xf numFmtId="0" fontId="41" fillId="0" borderId="0" xfId="4" applyFont="1" applyAlignment="1">
      <alignment horizontal="center" vertical="center" shrinkToFit="1"/>
    </xf>
    <xf numFmtId="0" fontId="16" fillId="0" borderId="0" xfId="4" applyFont="1" applyAlignment="1">
      <alignment horizontal="center" vertical="center" shrinkToFit="1"/>
    </xf>
    <xf numFmtId="0" fontId="0" fillId="0" borderId="0" xfId="4" applyFont="1" applyAlignment="1">
      <alignment wrapText="1"/>
    </xf>
    <xf numFmtId="0" fontId="0" fillId="0" borderId="0" xfId="4" applyFont="1"/>
    <xf numFmtId="0" fontId="0" fillId="0" borderId="0" xfId="4" applyFont="1" applyAlignment="1">
      <alignment vertical="top" wrapText="1"/>
    </xf>
    <xf numFmtId="0" fontId="42" fillId="0" borderId="0" xfId="4" applyFont="1" applyAlignment="1">
      <alignment vertical="top"/>
    </xf>
    <xf numFmtId="0" fontId="41" fillId="0" borderId="0" xfId="4" applyFont="1" applyAlignment="1">
      <alignment horizontal="left" wrapText="1"/>
    </xf>
    <xf numFmtId="0" fontId="0" fillId="0" borderId="0" xfId="4" applyFont="1" applyAlignment="1">
      <alignment horizontal="left" shrinkToFit="1"/>
    </xf>
    <xf numFmtId="0" fontId="41" fillId="0" borderId="0" xfId="4" applyFont="1" applyAlignment="1">
      <alignment vertical="center"/>
    </xf>
    <xf numFmtId="0" fontId="0" fillId="0" borderId="0" xfId="4" applyFont="1" applyAlignment="1">
      <alignment vertical="center"/>
    </xf>
    <xf numFmtId="0" fontId="0" fillId="0" borderId="0" xfId="4" applyFont="1" applyAlignment="1">
      <alignment horizontal="center"/>
    </xf>
    <xf numFmtId="0" fontId="5" fillId="0" borderId="0" xfId="4" applyFont="1" applyAlignment="1">
      <alignment vertical="center"/>
    </xf>
    <xf numFmtId="0" fontId="2" fillId="0" borderId="0" xfId="4" applyAlignment="1">
      <alignment horizontal="center" shrinkToFit="1"/>
    </xf>
    <xf numFmtId="0" fontId="39" fillId="0" borderId="13" xfId="0" applyFont="1" applyBorder="1" applyAlignment="1" applyProtection="1">
      <alignment horizontal="left" vertical="center" indent="1" shrinkToFit="1"/>
      <protection locked="0"/>
    </xf>
    <xf numFmtId="179" fontId="39" fillId="0" borderId="14" xfId="0" applyNumberFormat="1" applyFont="1" applyBorder="1" applyAlignment="1" applyProtection="1">
      <alignment horizontal="left" vertical="center" indent="1" shrinkToFit="1"/>
      <protection locked="0"/>
    </xf>
    <xf numFmtId="0" fontId="39" fillId="0" borderId="15" xfId="0" applyFont="1" applyBorder="1" applyAlignment="1" applyProtection="1">
      <alignment horizontal="left" vertical="center" indent="1" shrinkToFit="1"/>
      <protection locked="0"/>
    </xf>
    <xf numFmtId="179" fontId="39" fillId="0" borderId="16" xfId="0" applyNumberFormat="1" applyFont="1" applyBorder="1" applyAlignment="1" applyProtection="1">
      <alignment horizontal="left" vertical="center" indent="1" shrinkToFit="1"/>
      <protection locked="0"/>
    </xf>
    <xf numFmtId="0" fontId="39" fillId="0" borderId="17" xfId="0" applyFont="1" applyBorder="1" applyAlignment="1" applyProtection="1">
      <alignment horizontal="left" vertical="center" indent="1" shrinkToFit="1"/>
      <protection locked="0"/>
    </xf>
    <xf numFmtId="179" fontId="39" fillId="0" borderId="18" xfId="0" applyNumberFormat="1" applyFont="1" applyBorder="1" applyAlignment="1" applyProtection="1">
      <alignment horizontal="left" vertical="center" indent="1" shrinkToFit="1"/>
      <protection locked="0"/>
    </xf>
    <xf numFmtId="0" fontId="35" fillId="0" borderId="0" xfId="0" applyFont="1" applyAlignment="1">
      <alignment horizontal="left" vertical="center" wrapText="1"/>
    </xf>
    <xf numFmtId="0" fontId="7" fillId="0" borderId="0" xfId="0" applyFont="1">
      <alignment vertical="center"/>
    </xf>
    <xf numFmtId="0" fontId="7" fillId="0" borderId="0" xfId="0" applyFont="1" applyAlignment="1">
      <alignment vertical="center" shrinkToFit="1"/>
    </xf>
    <xf numFmtId="0" fontId="8" fillId="0" borderId="19" xfId="0" applyFont="1" applyBorder="1" applyAlignment="1">
      <alignment vertical="center" wrapText="1"/>
    </xf>
    <xf numFmtId="0" fontId="7" fillId="0" borderId="20" xfId="0" applyFont="1" applyBorder="1" applyAlignment="1">
      <alignment horizontal="left" vertical="center" indent="1"/>
    </xf>
    <xf numFmtId="0" fontId="7" fillId="0" borderId="21" xfId="0" applyFont="1" applyBorder="1" applyAlignment="1">
      <alignment horizontal="center" vertical="center" shrinkToFit="1"/>
    </xf>
    <xf numFmtId="0" fontId="7" fillId="0" borderId="19" xfId="0" applyFont="1" applyBorder="1" applyAlignment="1">
      <alignment horizontal="center" vertical="center" shrinkToFit="1"/>
    </xf>
    <xf numFmtId="0" fontId="7" fillId="0" borderId="0" xfId="0" applyFont="1" applyAlignment="1">
      <alignment horizontal="center" vertical="center" shrinkToFit="1"/>
    </xf>
    <xf numFmtId="0" fontId="56" fillId="0" borderId="0" xfId="0" applyFont="1" applyAlignment="1">
      <alignment horizontal="center" vertical="center"/>
    </xf>
    <xf numFmtId="0" fontId="7" fillId="0" borderId="0" xfId="0" applyFont="1" applyAlignment="1">
      <alignment horizontal="right" vertical="center"/>
    </xf>
    <xf numFmtId="0" fontId="7" fillId="0" borderId="22" xfId="0" applyFont="1" applyBorder="1" applyAlignment="1">
      <alignment vertical="center" wrapText="1"/>
    </xf>
    <xf numFmtId="0" fontId="7" fillId="0" borderId="0" xfId="0" applyFont="1" applyAlignment="1">
      <alignment horizontal="left" vertical="center" indent="1"/>
    </xf>
    <xf numFmtId="0" fontId="8" fillId="0" borderId="23" xfId="0" applyFont="1" applyBorder="1" applyAlignment="1">
      <alignment horizontal="justify" vertical="distributed" wrapText="1"/>
    </xf>
    <xf numFmtId="0" fontId="2" fillId="0" borderId="0" xfId="2" applyNumberFormat="1" applyFont="1" applyBorder="1" applyAlignment="1">
      <alignment horizontal="center" vertical="center" shrinkToFit="1"/>
    </xf>
    <xf numFmtId="0" fontId="7" fillId="0" borderId="0" xfId="0" applyFont="1" applyAlignment="1">
      <alignment vertical="center" wrapText="1"/>
    </xf>
    <xf numFmtId="0" fontId="7" fillId="0" borderId="0" xfId="0" applyFont="1" applyAlignment="1">
      <alignment horizontal="distributed" vertical="center" justifyLastLine="1"/>
    </xf>
    <xf numFmtId="0" fontId="7" fillId="0" borderId="0" xfId="0" applyFont="1" applyAlignment="1">
      <alignment vertical="distributed" wrapText="1"/>
    </xf>
    <xf numFmtId="0" fontId="7" fillId="0" borderId="22" xfId="0" applyFont="1" applyBorder="1">
      <alignment vertical="center"/>
    </xf>
    <xf numFmtId="0" fontId="7" fillId="0" borderId="22" xfId="0" applyFont="1" applyBorder="1" applyAlignment="1" applyProtection="1">
      <alignment vertical="center" shrinkToFit="1"/>
      <protection locked="0"/>
    </xf>
    <xf numFmtId="0" fontId="5" fillId="0" borderId="24" xfId="4" applyFont="1" applyBorder="1" applyAlignment="1" applyProtection="1">
      <alignment horizontal="center" vertical="center" shrinkToFit="1"/>
      <protection locked="0"/>
    </xf>
    <xf numFmtId="0" fontId="16" fillId="0" borderId="24" xfId="4" applyFont="1" applyBorder="1" applyAlignment="1" applyProtection="1">
      <alignment vertical="center" wrapText="1"/>
      <protection locked="0"/>
    </xf>
    <xf numFmtId="57" fontId="16" fillId="0" borderId="24" xfId="4" applyNumberFormat="1" applyFont="1" applyBorder="1" applyAlignment="1" applyProtection="1">
      <alignment horizontal="left" vertical="center" shrinkToFit="1"/>
      <protection locked="0"/>
    </xf>
    <xf numFmtId="0" fontId="41" fillId="0" borderId="24" xfId="4" applyFont="1" applyBorder="1" applyAlignment="1" applyProtection="1">
      <alignment horizontal="left" vertical="center" wrapText="1"/>
      <protection locked="0"/>
    </xf>
    <xf numFmtId="0" fontId="16" fillId="0" borderId="25" xfId="4" applyFont="1" applyBorder="1" applyAlignment="1" applyProtection="1">
      <alignment vertical="center" wrapText="1"/>
      <protection locked="0"/>
    </xf>
    <xf numFmtId="0" fontId="16" fillId="0" borderId="24" xfId="4" applyFont="1" applyBorder="1" applyAlignment="1" applyProtection="1">
      <alignment horizontal="left" vertical="center" shrinkToFit="1"/>
      <protection locked="0"/>
    </xf>
    <xf numFmtId="0" fontId="21" fillId="0" borderId="0" xfId="0" applyFont="1" applyAlignment="1">
      <alignment horizontal="center" vertical="center" shrinkToFit="1"/>
    </xf>
    <xf numFmtId="49" fontId="2" fillId="0" borderId="0" xfId="2" applyNumberFormat="1" applyFont="1" applyFill="1" applyBorder="1" applyAlignment="1">
      <alignment horizontal="center" vertical="center" shrinkToFit="1"/>
    </xf>
    <xf numFmtId="0" fontId="7" fillId="0" borderId="0" xfId="2" applyNumberFormat="1" applyFont="1" applyFill="1" applyBorder="1" applyAlignment="1">
      <alignment horizontal="center" vertical="center" shrinkToFit="1"/>
    </xf>
    <xf numFmtId="0" fontId="2" fillId="0" borderId="0" xfId="2" applyNumberFormat="1" applyFont="1" applyFill="1" applyBorder="1" applyAlignment="1">
      <alignment horizontal="center" vertical="center" shrinkToFit="1"/>
    </xf>
    <xf numFmtId="0" fontId="28" fillId="0" borderId="0" xfId="2" applyNumberFormat="1" applyFont="1" applyFill="1" applyBorder="1" applyAlignment="1">
      <alignment horizontal="center" vertical="center" shrinkToFit="1"/>
    </xf>
    <xf numFmtId="0" fontId="12" fillId="0" borderId="0" xfId="0" applyFont="1" applyAlignment="1">
      <alignment vertical="center" shrinkToFit="1"/>
    </xf>
    <xf numFmtId="49" fontId="10" fillId="0" borderId="22" xfId="0" applyNumberFormat="1" applyFont="1" applyBorder="1" applyAlignment="1">
      <alignment horizontal="left" vertical="center"/>
    </xf>
    <xf numFmtId="0" fontId="10" fillId="0" borderId="22" xfId="0" applyFont="1" applyBorder="1" applyAlignment="1">
      <alignment horizontal="left" vertical="center"/>
    </xf>
    <xf numFmtId="0" fontId="7" fillId="0" borderId="22" xfId="0" applyFont="1" applyBorder="1" applyAlignment="1">
      <alignment horizontal="left" vertical="center"/>
    </xf>
    <xf numFmtId="0" fontId="22" fillId="0" borderId="26" xfId="0" applyFont="1" applyBorder="1" applyAlignment="1" applyProtection="1">
      <alignment horizontal="center" vertical="center"/>
      <protection locked="0"/>
    </xf>
    <xf numFmtId="0" fontId="22" fillId="0" borderId="27"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0" fontId="31" fillId="2" borderId="19" xfId="0" applyFont="1" applyFill="1" applyBorder="1" applyAlignment="1">
      <alignment horizontal="distributed" vertical="center" indent="2"/>
    </xf>
    <xf numFmtId="0" fontId="41" fillId="0" borderId="24" xfId="4" applyFont="1" applyBorder="1" applyAlignment="1" applyProtection="1">
      <alignment horizontal="center" vertical="center" wrapText="1"/>
      <protection locked="0"/>
    </xf>
    <xf numFmtId="0" fontId="7" fillId="0" borderId="19" xfId="0" applyFont="1" applyBorder="1" applyAlignment="1">
      <alignment horizontal="center" vertical="center" wrapText="1"/>
    </xf>
    <xf numFmtId="0" fontId="7" fillId="0" borderId="19" xfId="0" applyFont="1" applyBorder="1" applyAlignment="1">
      <alignment horizontal="center" vertical="center"/>
    </xf>
    <xf numFmtId="0" fontId="7" fillId="0" borderId="19" xfId="0" applyFont="1" applyBorder="1">
      <alignment vertical="center"/>
    </xf>
    <xf numFmtId="49" fontId="7" fillId="0" borderId="19" xfId="0" applyNumberFormat="1" applyFont="1" applyBorder="1">
      <alignment vertical="center"/>
    </xf>
    <xf numFmtId="0" fontId="7" fillId="0" borderId="19" xfId="0" applyFont="1" applyBorder="1" applyAlignment="1">
      <alignment vertical="center" shrinkToFit="1"/>
    </xf>
    <xf numFmtId="0" fontId="60" fillId="0" borderId="19" xfId="0" applyFont="1" applyBorder="1" applyAlignment="1">
      <alignment vertical="center" wrapText="1"/>
    </xf>
    <xf numFmtId="0" fontId="7" fillId="0" borderId="0" xfId="0" applyFont="1" applyProtection="1">
      <alignment vertical="center"/>
      <protection locked="0"/>
    </xf>
    <xf numFmtId="0" fontId="82" fillId="0" borderId="0" xfId="6" applyFont="1" applyAlignment="1">
      <alignment horizontal="left" vertical="center"/>
    </xf>
    <xf numFmtId="0" fontId="79" fillId="0" borderId="0" xfId="6">
      <alignment vertical="center"/>
    </xf>
    <xf numFmtId="0" fontId="82" fillId="0" borderId="0" xfId="6" applyFont="1" applyAlignment="1">
      <alignment horizontal="left" vertical="center" wrapText="1"/>
    </xf>
    <xf numFmtId="0" fontId="83" fillId="0" borderId="0" xfId="6" applyFont="1" applyAlignment="1">
      <alignment horizontal="justify" vertical="center"/>
    </xf>
    <xf numFmtId="0" fontId="0" fillId="0" borderId="0" xfId="0" applyAlignment="1">
      <alignment horizontal="right" vertical="center"/>
    </xf>
    <xf numFmtId="0" fontId="0" fillId="0" borderId="19"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29" xfId="0" applyBorder="1" applyAlignment="1" applyProtection="1">
      <alignment vertical="center" shrinkToFit="1"/>
      <protection locked="0"/>
    </xf>
    <xf numFmtId="0" fontId="61" fillId="0" borderId="11" xfId="0" applyFont="1" applyBorder="1" applyAlignment="1" applyProtection="1">
      <alignment vertical="center" wrapText="1" shrinkToFit="1"/>
      <protection locked="0"/>
    </xf>
    <xf numFmtId="0" fontId="61" fillId="0" borderId="19" xfId="0" applyFont="1" applyBorder="1" applyAlignment="1" applyProtection="1">
      <alignment vertical="center" wrapText="1" shrinkToFit="1"/>
      <protection locked="0"/>
    </xf>
    <xf numFmtId="0" fontId="0" fillId="0" borderId="19" xfId="0" applyBorder="1">
      <alignment vertical="center"/>
    </xf>
    <xf numFmtId="0" fontId="0" fillId="0" borderId="19" xfId="0" applyBorder="1" applyAlignment="1">
      <alignment vertical="center" shrinkToFit="1"/>
    </xf>
    <xf numFmtId="0" fontId="79" fillId="0" borderId="0" xfId="5">
      <alignment vertical="center"/>
    </xf>
    <xf numFmtId="0" fontId="79" fillId="3" borderId="3" xfId="5" applyFill="1" applyBorder="1" applyAlignment="1" applyProtection="1">
      <alignment horizontal="left" vertical="center" indent="1"/>
      <protection hidden="1"/>
    </xf>
    <xf numFmtId="0" fontId="79" fillId="3" borderId="0" xfId="5" applyFill="1" applyAlignment="1" applyProtection="1">
      <alignment horizontal="left" vertical="center" indent="1"/>
      <protection hidden="1"/>
    </xf>
    <xf numFmtId="0" fontId="79" fillId="3" borderId="31" xfId="5" applyFill="1" applyBorder="1" applyAlignment="1" applyProtection="1">
      <alignment horizontal="left" vertical="center" indent="1"/>
      <protection hidden="1"/>
    </xf>
    <xf numFmtId="0" fontId="79" fillId="3" borderId="3" xfId="5" applyFill="1" applyBorder="1" applyAlignment="1" applyProtection="1">
      <alignment horizontal="left" vertical="center"/>
      <protection hidden="1"/>
    </xf>
    <xf numFmtId="0" fontId="79" fillId="3" borderId="0" xfId="5" applyFill="1" applyAlignment="1" applyProtection="1">
      <alignment horizontal="left" vertical="center"/>
      <protection hidden="1"/>
    </xf>
    <xf numFmtId="0" fontId="79" fillId="3" borderId="31" xfId="5" applyFill="1" applyBorder="1" applyAlignment="1" applyProtection="1">
      <alignment horizontal="left" vertical="center"/>
      <protection hidden="1"/>
    </xf>
    <xf numFmtId="0" fontId="79" fillId="3" borderId="32" xfId="5" applyFill="1" applyBorder="1" applyAlignment="1" applyProtection="1">
      <alignment horizontal="left" vertical="center"/>
      <protection hidden="1"/>
    </xf>
    <xf numFmtId="0" fontId="79" fillId="3" borderId="22" xfId="5" applyFill="1" applyBorder="1" applyAlignment="1" applyProtection="1">
      <alignment horizontal="center" vertical="center"/>
      <protection hidden="1"/>
    </xf>
    <xf numFmtId="0" fontId="79" fillId="3" borderId="22" xfId="5" applyFill="1" applyBorder="1" applyAlignment="1" applyProtection="1">
      <alignment horizontal="left" vertical="center"/>
      <protection hidden="1"/>
    </xf>
    <xf numFmtId="0" fontId="79" fillId="3" borderId="23" xfId="5" applyFill="1" applyBorder="1" applyAlignment="1" applyProtection="1">
      <alignment horizontal="left" vertical="center"/>
      <protection hidden="1"/>
    </xf>
    <xf numFmtId="0" fontId="79" fillId="0" borderId="0" xfId="5" applyProtection="1">
      <alignment vertical="center"/>
      <protection hidden="1"/>
    </xf>
    <xf numFmtId="0" fontId="65" fillId="0" borderId="0" xfId="5" applyFont="1" applyProtection="1">
      <alignment vertical="center"/>
      <protection hidden="1"/>
    </xf>
    <xf numFmtId="0" fontId="79" fillId="3" borderId="12" xfId="5" applyFill="1" applyBorder="1" applyProtection="1">
      <alignment vertical="center"/>
      <protection hidden="1"/>
    </xf>
    <xf numFmtId="0" fontId="79" fillId="3" borderId="10" xfId="5" applyFill="1" applyBorder="1" applyProtection="1">
      <alignment vertical="center"/>
      <protection hidden="1"/>
    </xf>
    <xf numFmtId="0" fontId="79" fillId="3" borderId="33" xfId="5" applyFill="1" applyBorder="1" applyProtection="1">
      <alignment vertical="center"/>
      <protection hidden="1"/>
    </xf>
    <xf numFmtId="0" fontId="79" fillId="3" borderId="11" xfId="5" applyFill="1" applyBorder="1" applyProtection="1">
      <alignment vertical="center"/>
      <protection hidden="1"/>
    </xf>
    <xf numFmtId="0" fontId="79" fillId="0" borderId="10" xfId="5" applyBorder="1" applyAlignment="1" applyProtection="1">
      <alignment horizontal="center" vertical="center"/>
      <protection hidden="1"/>
    </xf>
    <xf numFmtId="0" fontId="81" fillId="0" borderId="10" xfId="5" applyFont="1" applyBorder="1" applyAlignment="1" applyProtection="1">
      <alignment horizontal="center" vertical="center"/>
      <protection hidden="1"/>
    </xf>
    <xf numFmtId="0" fontId="79" fillId="0" borderId="22" xfId="5" applyBorder="1" applyAlignment="1" applyProtection="1">
      <alignment horizontal="center" vertical="center"/>
      <protection hidden="1"/>
    </xf>
    <xf numFmtId="0" fontId="79" fillId="0" borderId="10" xfId="5" applyBorder="1" applyProtection="1">
      <alignment vertical="center"/>
      <protection hidden="1"/>
    </xf>
    <xf numFmtId="0" fontId="79" fillId="0" borderId="0" xfId="5" applyAlignment="1" applyProtection="1">
      <alignment horizontal="center" vertical="center"/>
      <protection hidden="1"/>
    </xf>
    <xf numFmtId="0" fontId="80" fillId="0" borderId="0" xfId="5" applyFont="1" applyAlignment="1" applyProtection="1">
      <alignment horizontal="center" vertical="center" wrapText="1"/>
      <protection hidden="1"/>
    </xf>
    <xf numFmtId="0" fontId="81" fillId="0" borderId="0" xfId="5" applyFont="1" applyAlignment="1" applyProtection="1">
      <alignment horizontal="center" vertical="center"/>
      <protection hidden="1"/>
    </xf>
    <xf numFmtId="0" fontId="79" fillId="0" borderId="0" xfId="5" applyAlignment="1" applyProtection="1">
      <alignment horizontal="left" vertical="center"/>
      <protection hidden="1"/>
    </xf>
    <xf numFmtId="0" fontId="81" fillId="0" borderId="0" xfId="5" applyFont="1" applyAlignment="1" applyProtection="1">
      <alignment horizontal="center" vertical="center"/>
      <protection locked="0"/>
    </xf>
    <xf numFmtId="0" fontId="79" fillId="3" borderId="20" xfId="5" applyFill="1" applyBorder="1" applyProtection="1">
      <alignment vertical="center"/>
      <protection hidden="1"/>
    </xf>
    <xf numFmtId="0" fontId="79" fillId="0" borderId="12" xfId="5" applyBorder="1" applyProtection="1">
      <alignment vertical="center"/>
      <protection hidden="1"/>
    </xf>
    <xf numFmtId="0" fontId="62" fillId="3" borderId="34" xfId="5" applyFont="1" applyFill="1" applyBorder="1" applyProtection="1">
      <alignment vertical="center"/>
      <protection hidden="1"/>
    </xf>
    <xf numFmtId="0" fontId="79" fillId="3" borderId="10" xfId="5" applyFill="1" applyBorder="1" applyAlignment="1" applyProtection="1">
      <alignment horizontal="center" vertical="center"/>
      <protection hidden="1"/>
    </xf>
    <xf numFmtId="0" fontId="79" fillId="3" borderId="34" xfId="5" applyFill="1" applyBorder="1" applyProtection="1">
      <alignment vertical="center"/>
      <protection hidden="1"/>
    </xf>
    <xf numFmtId="0" fontId="79" fillId="3" borderId="22" xfId="5" applyFill="1" applyBorder="1" applyProtection="1">
      <alignment vertical="center"/>
      <protection hidden="1"/>
    </xf>
    <xf numFmtId="0" fontId="79" fillId="3" borderId="23" xfId="5" applyFill="1" applyBorder="1" applyProtection="1">
      <alignment vertical="center"/>
      <protection hidden="1"/>
    </xf>
    <xf numFmtId="0" fontId="79" fillId="3" borderId="19" xfId="5" applyFill="1" applyBorder="1" applyProtection="1">
      <alignment vertical="center"/>
      <protection hidden="1"/>
    </xf>
    <xf numFmtId="0" fontId="79" fillId="3" borderId="35" xfId="5" applyFill="1" applyBorder="1" applyProtection="1">
      <alignment vertical="center"/>
      <protection hidden="1"/>
    </xf>
    <xf numFmtId="0" fontId="79" fillId="3" borderId="0" xfId="5" applyFill="1" applyProtection="1">
      <alignment vertical="center"/>
      <protection hidden="1"/>
    </xf>
    <xf numFmtId="0" fontId="79" fillId="3" borderId="31" xfId="5" applyFill="1" applyBorder="1" applyProtection="1">
      <alignment vertical="center"/>
      <protection hidden="1"/>
    </xf>
    <xf numFmtId="0" fontId="79" fillId="3" borderId="19" xfId="5" applyFill="1" applyBorder="1" applyAlignment="1" applyProtection="1">
      <alignment vertical="center" shrinkToFit="1"/>
      <protection hidden="1"/>
    </xf>
    <xf numFmtId="0" fontId="79" fillId="0" borderId="12" xfId="5" applyBorder="1" applyAlignment="1" applyProtection="1">
      <alignment horizontal="center" vertical="center"/>
      <protection hidden="1"/>
    </xf>
    <xf numFmtId="38" fontId="79" fillId="0" borderId="22" xfId="3" applyFont="1" applyBorder="1" applyAlignment="1" applyProtection="1">
      <alignment horizontal="center" vertical="center"/>
      <protection hidden="1"/>
    </xf>
    <xf numFmtId="0" fontId="79" fillId="0" borderId="10" xfId="5" applyBorder="1" applyAlignment="1" applyProtection="1">
      <alignment horizontal="left" vertical="center"/>
      <protection hidden="1"/>
    </xf>
    <xf numFmtId="0" fontId="80" fillId="0" borderId="10" xfId="5" applyFont="1" applyBorder="1" applyAlignment="1" applyProtection="1">
      <alignment horizontal="center" vertical="center" textRotation="255"/>
      <protection hidden="1"/>
    </xf>
    <xf numFmtId="0" fontId="79" fillId="0" borderId="22" xfId="5" applyBorder="1" applyProtection="1">
      <alignment vertical="center"/>
      <protection hidden="1"/>
    </xf>
    <xf numFmtId="0" fontId="62" fillId="3" borderId="12" xfId="5" applyFont="1" applyFill="1" applyBorder="1" applyProtection="1">
      <alignment vertical="center"/>
      <protection hidden="1"/>
    </xf>
    <xf numFmtId="0" fontId="79" fillId="0" borderId="0" xfId="5" applyAlignment="1" applyProtection="1">
      <alignment horizontal="center" vertical="center" textRotation="255"/>
      <protection hidden="1"/>
    </xf>
    <xf numFmtId="0" fontId="79" fillId="0" borderId="10" xfId="5" applyBorder="1" applyAlignment="1" applyProtection="1">
      <alignment horizontal="center" vertical="center" wrapText="1"/>
      <protection hidden="1"/>
    </xf>
    <xf numFmtId="0" fontId="79" fillId="0" borderId="22" xfId="5" applyBorder="1" applyAlignment="1" applyProtection="1">
      <alignment horizontal="left" vertical="center"/>
      <protection hidden="1"/>
    </xf>
    <xf numFmtId="0" fontId="79" fillId="3" borderId="34" xfId="5" applyFill="1" applyBorder="1" applyAlignment="1" applyProtection="1">
      <alignment horizontal="left" vertical="center"/>
      <protection hidden="1"/>
    </xf>
    <xf numFmtId="0" fontId="79" fillId="3" borderId="33" xfId="5" applyFill="1" applyBorder="1" applyAlignment="1" applyProtection="1">
      <alignment horizontal="left" vertical="center"/>
      <protection hidden="1"/>
    </xf>
    <xf numFmtId="0" fontId="79" fillId="3" borderId="20" xfId="5" applyFill="1" applyBorder="1" applyAlignment="1" applyProtection="1">
      <alignment horizontal="left" vertical="center"/>
      <protection hidden="1"/>
    </xf>
    <xf numFmtId="0" fontId="79" fillId="3" borderId="36" xfId="5" applyFill="1" applyBorder="1" applyProtection="1">
      <alignment vertical="center"/>
      <protection hidden="1"/>
    </xf>
    <xf numFmtId="0" fontId="79" fillId="0" borderId="0" xfId="5" applyAlignment="1" applyProtection="1">
      <alignment horizontal="center" vertical="center" wrapText="1"/>
      <protection hidden="1"/>
    </xf>
    <xf numFmtId="0" fontId="79" fillId="0" borderId="33" xfId="5" applyBorder="1" applyAlignment="1" applyProtection="1">
      <alignment horizontal="center" vertical="center"/>
      <protection hidden="1"/>
    </xf>
    <xf numFmtId="0" fontId="80" fillId="0" borderId="0" xfId="5" applyFont="1" applyAlignment="1" applyProtection="1">
      <alignment horizontal="center" vertical="center" textRotation="255"/>
      <protection hidden="1"/>
    </xf>
    <xf numFmtId="0" fontId="79" fillId="3" borderId="33" xfId="5" applyFill="1" applyBorder="1" applyAlignment="1" applyProtection="1">
      <alignment horizontal="center" vertical="center" shrinkToFit="1"/>
      <protection hidden="1"/>
    </xf>
    <xf numFmtId="0" fontId="79" fillId="3" borderId="20" xfId="5" applyFill="1" applyBorder="1" applyAlignment="1" applyProtection="1">
      <alignment horizontal="center" vertical="center" shrinkToFit="1"/>
      <protection hidden="1"/>
    </xf>
    <xf numFmtId="0" fontId="84" fillId="3" borderId="3" xfId="5" applyFont="1" applyFill="1" applyBorder="1" applyAlignment="1" applyProtection="1">
      <alignment horizontal="right" vertical="center" shrinkToFit="1"/>
      <protection hidden="1"/>
    </xf>
    <xf numFmtId="0" fontId="79" fillId="0" borderId="0" xfId="5" applyAlignment="1">
      <alignment vertical="center" wrapText="1"/>
    </xf>
    <xf numFmtId="0" fontId="79" fillId="3" borderId="3" xfId="5" applyFill="1" applyBorder="1" applyAlignment="1" applyProtection="1">
      <alignment horizontal="right" vertical="center" shrinkToFit="1"/>
      <protection hidden="1"/>
    </xf>
    <xf numFmtId="0" fontId="79" fillId="3" borderId="3" xfId="5" applyFill="1" applyBorder="1" applyAlignment="1" applyProtection="1">
      <alignment horizontal="right" vertical="top" shrinkToFit="1"/>
      <protection hidden="1"/>
    </xf>
    <xf numFmtId="0" fontId="79" fillId="3" borderId="32" xfId="5" applyFill="1" applyBorder="1" applyAlignment="1" applyProtection="1">
      <alignment horizontal="right" vertical="center" shrinkToFit="1"/>
      <protection hidden="1"/>
    </xf>
    <xf numFmtId="0" fontId="85" fillId="3" borderId="19" xfId="5" applyFont="1" applyFill="1" applyBorder="1" applyAlignment="1">
      <alignment horizontal="center" vertical="center"/>
    </xf>
    <xf numFmtId="0" fontId="85" fillId="3" borderId="19" xfId="5" applyFont="1" applyFill="1" applyBorder="1" applyAlignment="1">
      <alignment horizontal="center" vertical="center" wrapText="1"/>
    </xf>
    <xf numFmtId="0" fontId="2" fillId="0" borderId="0" xfId="7" applyAlignment="1">
      <alignment horizontal="center" vertical="center"/>
    </xf>
    <xf numFmtId="0" fontId="2" fillId="0" borderId="19" xfId="7" applyBorder="1" applyAlignment="1">
      <alignment horizontal="center" vertical="center"/>
    </xf>
    <xf numFmtId="0" fontId="2" fillId="0" borderId="0" xfId="7">
      <alignment vertical="center"/>
    </xf>
    <xf numFmtId="0" fontId="2" fillId="0" borderId="19" xfId="7" applyBorder="1">
      <alignment vertical="center"/>
    </xf>
    <xf numFmtId="0" fontId="2" fillId="0" borderId="12" xfId="7" applyBorder="1">
      <alignment vertical="center"/>
    </xf>
    <xf numFmtId="0" fontId="0" fillId="0" borderId="0" xfId="7" applyFont="1" applyAlignment="1">
      <alignment horizontal="center" vertical="center"/>
    </xf>
    <xf numFmtId="183" fontId="2" fillId="0" borderId="0" xfId="7" applyNumberFormat="1">
      <alignment vertical="center"/>
    </xf>
    <xf numFmtId="0" fontId="85" fillId="3" borderId="21" xfId="5" applyFont="1" applyFill="1" applyBorder="1" applyAlignment="1">
      <alignment horizontal="center" vertical="center"/>
    </xf>
    <xf numFmtId="0" fontId="85" fillId="3" borderId="21" xfId="5" applyFont="1" applyFill="1" applyBorder="1" applyAlignment="1">
      <alignment horizontal="center" vertical="center" wrapText="1"/>
    </xf>
    <xf numFmtId="0" fontId="5" fillId="0" borderId="0" xfId="0" applyFont="1" applyAlignment="1">
      <alignment vertical="center" shrinkToFit="1"/>
    </xf>
    <xf numFmtId="0" fontId="4" fillId="0" borderId="0" xfId="0" applyFont="1">
      <alignment vertical="center"/>
    </xf>
    <xf numFmtId="0" fontId="17" fillId="0" borderId="19" xfId="0" applyFont="1" applyBorder="1" applyAlignment="1">
      <alignment horizontal="center" vertical="center" wrapText="1" shrinkToFit="1"/>
    </xf>
    <xf numFmtId="0" fontId="17" fillId="0" borderId="19" xfId="0" applyFont="1" applyBorder="1" applyAlignment="1">
      <alignment horizontal="center" vertical="center" shrinkToFit="1"/>
    </xf>
    <xf numFmtId="0" fontId="17" fillId="0" borderId="19" xfId="0" applyFont="1" applyBorder="1" applyAlignment="1">
      <alignment horizontal="distributed" vertical="center" shrinkToFit="1"/>
    </xf>
    <xf numFmtId="0" fontId="70" fillId="0" borderId="19" xfId="0" applyFont="1" applyBorder="1" applyAlignment="1">
      <alignment horizontal="center" vertical="center" wrapText="1"/>
    </xf>
    <xf numFmtId="0" fontId="17" fillId="0" borderId="19" xfId="0" applyFont="1" applyBorder="1" applyAlignment="1" applyProtection="1">
      <alignment horizontal="center" vertical="center" wrapText="1"/>
      <protection locked="0"/>
    </xf>
    <xf numFmtId="0" fontId="17" fillId="0" borderId="19" xfId="0" applyFont="1" applyBorder="1" applyAlignment="1" applyProtection="1">
      <alignment horizontal="center" vertical="center"/>
      <protection locked="0"/>
    </xf>
    <xf numFmtId="0" fontId="17" fillId="0" borderId="19" xfId="0" applyFont="1" applyBorder="1" applyAlignment="1">
      <alignment horizontal="center" vertical="center" wrapText="1"/>
    </xf>
    <xf numFmtId="0" fontId="17" fillId="0" borderId="19" xfId="0" applyFont="1" applyBorder="1" applyAlignment="1" applyProtection="1">
      <alignment horizontal="center" vertical="center" shrinkToFit="1"/>
      <protection locked="0"/>
    </xf>
    <xf numFmtId="0" fontId="17" fillId="0" borderId="19" xfId="1" applyNumberFormat="1" applyFont="1" applyFill="1" applyBorder="1" applyAlignment="1" applyProtection="1">
      <alignment horizontal="center" vertical="center" shrinkToFit="1"/>
      <protection locked="0"/>
    </xf>
    <xf numFmtId="0" fontId="17" fillId="0" borderId="19" xfId="2" applyNumberFormat="1" applyFont="1" applyFill="1" applyBorder="1" applyAlignment="1" applyProtection="1">
      <alignment horizontal="center" vertical="center" shrinkToFit="1"/>
      <protection locked="0"/>
    </xf>
    <xf numFmtId="0" fontId="0" fillId="0" borderId="19" xfId="7" applyFont="1" applyBorder="1">
      <alignment vertical="center"/>
    </xf>
    <xf numFmtId="0" fontId="81" fillId="4" borderId="37" xfId="5" applyFont="1" applyFill="1" applyBorder="1" applyAlignment="1">
      <alignment horizontal="center" vertical="center"/>
    </xf>
    <xf numFmtId="0" fontId="81" fillId="4" borderId="37" xfId="5" applyFont="1" applyFill="1" applyBorder="1" applyAlignment="1">
      <alignment horizontal="center" vertical="center" wrapText="1"/>
    </xf>
    <xf numFmtId="0" fontId="0" fillId="0" borderId="38" xfId="2" applyNumberFormat="1" applyFont="1" applyFill="1" applyBorder="1" applyAlignment="1">
      <alignment horizontal="center" vertical="center" shrinkToFit="1"/>
    </xf>
    <xf numFmtId="0" fontId="0" fillId="0" borderId="17" xfId="2" applyNumberFormat="1" applyFont="1" applyFill="1" applyBorder="1" applyAlignment="1">
      <alignment horizontal="center" vertical="center" shrinkToFit="1"/>
    </xf>
    <xf numFmtId="0" fontId="0" fillId="0" borderId="39" xfId="2" applyNumberFormat="1" applyFont="1" applyFill="1" applyBorder="1" applyAlignment="1">
      <alignment horizontal="center" vertical="center" shrinkToFit="1"/>
    </xf>
    <xf numFmtId="0" fontId="0" fillId="0" borderId="13" xfId="2" applyNumberFormat="1" applyFont="1" applyFill="1" applyBorder="1" applyAlignment="1">
      <alignment horizontal="center" vertical="center" shrinkToFit="1"/>
    </xf>
    <xf numFmtId="0" fontId="9" fillId="0" borderId="0" xfId="0" applyFont="1" applyAlignment="1">
      <alignment vertical="center" shrinkToFit="1"/>
    </xf>
    <xf numFmtId="0" fontId="86" fillId="0" borderId="0" xfId="5" applyFont="1" applyAlignment="1" applyProtection="1">
      <alignment horizontal="left" vertical="center"/>
      <protection hidden="1"/>
    </xf>
    <xf numFmtId="0" fontId="84" fillId="0" borderId="0" xfId="5" applyFont="1" applyProtection="1">
      <alignment vertical="center"/>
      <protection hidden="1"/>
    </xf>
    <xf numFmtId="49" fontId="8" fillId="5" borderId="12" xfId="0" applyNumberFormat="1" applyFont="1" applyFill="1" applyBorder="1" applyAlignment="1">
      <alignment horizontal="center" vertical="center"/>
    </xf>
    <xf numFmtId="0" fontId="7" fillId="6" borderId="40" xfId="0" applyFont="1" applyFill="1" applyBorder="1" applyAlignment="1">
      <alignment horizontal="center" vertical="center"/>
    </xf>
    <xf numFmtId="0" fontId="7" fillId="6" borderId="24" xfId="0" applyFont="1" applyFill="1" applyBorder="1" applyAlignment="1">
      <alignment horizontal="center" vertical="center"/>
    </xf>
    <xf numFmtId="0" fontId="7" fillId="6" borderId="25" xfId="0" applyFont="1" applyFill="1" applyBorder="1" applyAlignment="1">
      <alignment horizontal="center" vertical="center"/>
    </xf>
    <xf numFmtId="0" fontId="47" fillId="7" borderId="41" xfId="4" applyFont="1" applyFill="1" applyBorder="1" applyAlignment="1">
      <alignment vertical="center" wrapText="1"/>
    </xf>
    <xf numFmtId="0" fontId="47" fillId="7" borderId="24" xfId="4" applyFont="1" applyFill="1" applyBorder="1" applyAlignment="1">
      <alignment vertical="center" wrapText="1"/>
    </xf>
    <xf numFmtId="0" fontId="48" fillId="7" borderId="24" xfId="4" applyFont="1" applyFill="1" applyBorder="1" applyAlignment="1">
      <alignment horizontal="center" vertical="center" shrinkToFit="1"/>
    </xf>
    <xf numFmtId="0" fontId="16" fillId="7" borderId="42" xfId="4" applyFont="1" applyFill="1" applyBorder="1" applyAlignment="1">
      <alignment horizontal="center" vertical="top" textRotation="255" wrapText="1" shrinkToFit="1"/>
    </xf>
    <xf numFmtId="0" fontId="3" fillId="7" borderId="17" xfId="4" applyFont="1" applyFill="1" applyBorder="1" applyAlignment="1">
      <alignment horizontal="center" vertical="center" shrinkToFit="1"/>
    </xf>
    <xf numFmtId="0" fontId="2" fillId="7" borderId="18" xfId="4" applyFill="1" applyBorder="1" applyAlignment="1">
      <alignment horizontal="center" vertical="center" shrinkToFit="1"/>
    </xf>
    <xf numFmtId="0" fontId="16" fillId="7" borderId="13" xfId="4" applyFont="1" applyFill="1" applyBorder="1" applyAlignment="1">
      <alignment horizontal="center" vertical="center" shrinkToFit="1"/>
    </xf>
    <xf numFmtId="0" fontId="2" fillId="7" borderId="14" xfId="4" applyFill="1" applyBorder="1" applyAlignment="1">
      <alignment horizontal="center" vertical="center" shrinkToFit="1"/>
    </xf>
    <xf numFmtId="0" fontId="16" fillId="7" borderId="42" xfId="4" applyFont="1" applyFill="1" applyBorder="1" applyAlignment="1">
      <alignment horizontal="center" vertical="top" textRotation="255" shrinkToFit="1"/>
    </xf>
    <xf numFmtId="0" fontId="42" fillId="7" borderId="42" xfId="4" applyFont="1" applyFill="1" applyBorder="1" applyAlignment="1">
      <alignment horizontal="center" vertical="top" textRotation="255" wrapText="1" shrinkToFit="1"/>
    </xf>
    <xf numFmtId="0" fontId="41" fillId="7" borderId="42" xfId="4" applyFont="1" applyFill="1" applyBorder="1" applyAlignment="1">
      <alignment horizontal="center" vertical="top" textRotation="255" wrapText="1" shrinkToFit="1"/>
    </xf>
    <xf numFmtId="0" fontId="2" fillId="7" borderId="43" xfId="4" applyFill="1" applyBorder="1" applyAlignment="1">
      <alignment vertical="top" textRotation="255" wrapText="1"/>
    </xf>
    <xf numFmtId="0" fontId="51" fillId="5" borderId="24" xfId="4" applyFont="1" applyFill="1" applyBorder="1" applyAlignment="1">
      <alignment vertical="center" wrapText="1"/>
    </xf>
    <xf numFmtId="57" fontId="51" fillId="5" borderId="24" xfId="4" applyNumberFormat="1" applyFont="1" applyFill="1" applyBorder="1" applyAlignment="1">
      <alignment horizontal="left" vertical="center" shrinkToFit="1"/>
    </xf>
    <xf numFmtId="0" fontId="47" fillId="5" borderId="24" xfId="4" applyFont="1" applyFill="1" applyBorder="1" applyAlignment="1">
      <alignment horizontal="left" vertical="center" wrapText="1"/>
    </xf>
    <xf numFmtId="0" fontId="47" fillId="5" borderId="24" xfId="4" applyFont="1" applyFill="1" applyBorder="1" applyAlignment="1">
      <alignment horizontal="center" vertical="center" wrapText="1"/>
    </xf>
    <xf numFmtId="0" fontId="52" fillId="5" borderId="24" xfId="4" applyFont="1" applyFill="1" applyBorder="1" applyAlignment="1">
      <alignment horizontal="center" vertical="center" shrinkToFit="1"/>
    </xf>
    <xf numFmtId="0" fontId="52" fillId="5" borderId="25" xfId="4" applyFont="1" applyFill="1" applyBorder="1" applyAlignment="1">
      <alignment vertical="center" wrapText="1"/>
    </xf>
    <xf numFmtId="0" fontId="7" fillId="6" borderId="44" xfId="0" applyFont="1" applyFill="1" applyBorder="1" applyAlignment="1">
      <alignment horizontal="center" vertical="center"/>
    </xf>
    <xf numFmtId="0" fontId="0" fillId="0" borderId="45" xfId="2" applyNumberFormat="1" applyFont="1" applyFill="1" applyBorder="1" applyAlignment="1">
      <alignment horizontal="center" vertical="center" shrinkToFit="1"/>
    </xf>
    <xf numFmtId="0" fontId="0" fillId="0" borderId="46" xfId="2" applyNumberFormat="1" applyFont="1" applyFill="1" applyBorder="1" applyAlignment="1">
      <alignment horizontal="center" vertical="center" shrinkToFit="1"/>
    </xf>
    <xf numFmtId="0" fontId="0" fillId="0" borderId="18" xfId="2" applyNumberFormat="1" applyFont="1" applyFill="1" applyBorder="1" applyAlignment="1">
      <alignment horizontal="center" vertical="center" shrinkToFit="1"/>
    </xf>
    <xf numFmtId="0" fontId="0" fillId="0" borderId="14" xfId="2" applyNumberFormat="1" applyFont="1" applyFill="1" applyBorder="1" applyAlignment="1">
      <alignment horizontal="center" vertical="center" shrinkToFit="1"/>
    </xf>
    <xf numFmtId="0" fontId="54" fillId="8" borderId="38" xfId="0" applyFont="1" applyFill="1" applyBorder="1" applyAlignment="1">
      <alignment horizontal="center" vertical="center" wrapText="1"/>
    </xf>
    <xf numFmtId="0" fontId="54" fillId="8" borderId="17" xfId="0" applyFont="1" applyFill="1" applyBorder="1" applyAlignment="1">
      <alignment horizontal="center" vertical="center" wrapText="1"/>
    </xf>
    <xf numFmtId="0" fontId="0" fillId="8" borderId="17" xfId="0" applyFill="1" applyBorder="1" applyAlignment="1">
      <alignment horizontal="center" vertical="center"/>
    </xf>
    <xf numFmtId="179" fontId="0" fillId="8" borderId="18" xfId="0" applyNumberFormat="1" applyFill="1" applyBorder="1" applyAlignment="1">
      <alignment horizontal="center" vertical="center"/>
    </xf>
    <xf numFmtId="0" fontId="53" fillId="8" borderId="39" xfId="4" applyFont="1" applyFill="1" applyBorder="1" applyAlignment="1">
      <alignment vertical="center" wrapText="1"/>
    </xf>
    <xf numFmtId="0" fontId="47" fillId="8" borderId="13" xfId="4" applyFont="1" applyFill="1" applyBorder="1" applyAlignment="1">
      <alignment vertical="center" wrapText="1"/>
    </xf>
    <xf numFmtId="0" fontId="48" fillId="8" borderId="13" xfId="4" applyFont="1" applyFill="1" applyBorder="1" applyAlignment="1">
      <alignment horizontal="center" vertical="center" shrinkToFit="1"/>
    </xf>
    <xf numFmtId="0" fontId="53" fillId="8" borderId="47" xfId="4" applyFont="1" applyFill="1" applyBorder="1" applyAlignment="1">
      <alignment vertical="center" wrapText="1"/>
    </xf>
    <xf numFmtId="0" fontId="47" fillId="8" borderId="15" xfId="4" applyFont="1" applyFill="1" applyBorder="1" applyAlignment="1">
      <alignment vertical="center" wrapText="1"/>
    </xf>
    <xf numFmtId="0" fontId="53" fillId="8" borderId="38" xfId="4" applyFont="1" applyFill="1" applyBorder="1" applyAlignment="1">
      <alignment vertical="center" wrapText="1"/>
    </xf>
    <xf numFmtId="0" fontId="47" fillId="8" borderId="17" xfId="4" applyFont="1" applyFill="1" applyBorder="1" applyAlignment="1">
      <alignment vertical="center" wrapText="1"/>
    </xf>
    <xf numFmtId="0" fontId="48" fillId="8" borderId="15" xfId="4" applyFont="1" applyFill="1" applyBorder="1" applyAlignment="1">
      <alignment horizontal="center" vertical="center" shrinkToFit="1"/>
    </xf>
    <xf numFmtId="0" fontId="87" fillId="0" borderId="0" xfId="0" applyFont="1">
      <alignment vertical="center"/>
    </xf>
    <xf numFmtId="0" fontId="88" fillId="0" borderId="0" xfId="0" applyFont="1" applyAlignment="1">
      <alignment horizontal="right" vertical="center"/>
    </xf>
    <xf numFmtId="0" fontId="89" fillId="0" borderId="0" xfId="0" applyFont="1" applyAlignment="1">
      <alignment horizontal="center" vertical="center"/>
    </xf>
    <xf numFmtId="0" fontId="87" fillId="0" borderId="0" xfId="0" applyFont="1" applyAlignment="1">
      <alignment vertical="center" shrinkToFit="1"/>
    </xf>
    <xf numFmtId="0" fontId="90" fillId="0" borderId="83" xfId="0" applyFont="1" applyBorder="1" applyAlignment="1" applyProtection="1">
      <alignment horizontal="center" vertical="center"/>
      <protection locked="0"/>
    </xf>
    <xf numFmtId="0" fontId="91" fillId="0" borderId="0" xfId="0" applyFont="1">
      <alignment vertical="center"/>
    </xf>
    <xf numFmtId="0" fontId="87" fillId="0" borderId="19" xfId="0" applyFont="1" applyBorder="1" applyAlignment="1">
      <alignment horizontal="center" vertical="center"/>
    </xf>
    <xf numFmtId="0" fontId="92" fillId="0" borderId="19" xfId="0" applyFont="1" applyBorder="1" applyAlignment="1" applyProtection="1">
      <alignment horizontal="center" vertical="center" shrinkToFit="1"/>
      <protection locked="0"/>
    </xf>
    <xf numFmtId="0" fontId="92" fillId="0" borderId="19" xfId="0" applyFont="1" applyBorder="1" applyAlignment="1" applyProtection="1">
      <alignment vertical="center" shrinkToFit="1"/>
      <protection locked="0"/>
    </xf>
    <xf numFmtId="184" fontId="0" fillId="0" borderId="47" xfId="2" applyNumberFormat="1" applyFont="1" applyFill="1" applyBorder="1" applyAlignment="1">
      <alignment horizontal="center" vertical="center" shrinkToFit="1"/>
    </xf>
    <xf numFmtId="184" fontId="0" fillId="0" borderId="15" xfId="2" applyNumberFormat="1" applyFont="1" applyFill="1" applyBorder="1" applyAlignment="1">
      <alignment horizontal="center" vertical="center" shrinkToFit="1"/>
    </xf>
    <xf numFmtId="184" fontId="0" fillId="0" borderId="48" xfId="2" applyNumberFormat="1" applyFont="1" applyFill="1" applyBorder="1" applyAlignment="1">
      <alignment horizontal="center" vertical="center" shrinkToFit="1"/>
    </xf>
    <xf numFmtId="184" fontId="0" fillId="0" borderId="16" xfId="2" applyNumberFormat="1" applyFont="1" applyFill="1" applyBorder="1" applyAlignment="1">
      <alignment horizontal="center" vertical="center" shrinkToFit="1"/>
    </xf>
    <xf numFmtId="0" fontId="53" fillId="8" borderId="49" xfId="4" applyFont="1" applyFill="1" applyBorder="1" applyAlignment="1">
      <alignment vertical="center" wrapText="1"/>
    </xf>
    <xf numFmtId="0" fontId="47" fillId="8" borderId="50" xfId="4" applyFont="1" applyFill="1" applyBorder="1" applyAlignment="1">
      <alignment vertical="center" wrapText="1"/>
    </xf>
    <xf numFmtId="0" fontId="48" fillId="8" borderId="50" xfId="4" applyFont="1" applyFill="1" applyBorder="1" applyAlignment="1">
      <alignment horizontal="center" vertical="center" shrinkToFit="1"/>
    </xf>
    <xf numFmtId="0" fontId="39" fillId="0" borderId="50" xfId="0" applyFont="1" applyBorder="1" applyAlignment="1" applyProtection="1">
      <alignment horizontal="left" vertical="center" indent="1" shrinkToFit="1"/>
      <protection locked="0"/>
    </xf>
    <xf numFmtId="179" fontId="39" fillId="0" borderId="51" xfId="0" applyNumberFormat="1" applyFont="1" applyBorder="1" applyAlignment="1" applyProtection="1">
      <alignment horizontal="left" vertical="center" indent="1" shrinkToFit="1"/>
      <protection locked="0"/>
    </xf>
    <xf numFmtId="0" fontId="48" fillId="8" borderId="52" xfId="4" applyFont="1" applyFill="1" applyBorder="1" applyAlignment="1">
      <alignment horizontal="center" vertical="center" shrinkToFit="1"/>
    </xf>
    <xf numFmtId="0" fontId="1" fillId="3" borderId="34" xfId="5" applyFont="1" applyFill="1" applyBorder="1" applyProtection="1">
      <alignment vertical="center"/>
      <protection hidden="1"/>
    </xf>
    <xf numFmtId="49" fontId="40" fillId="0" borderId="0" xfId="0" applyNumberFormat="1" applyFont="1" applyAlignment="1">
      <alignment horizontal="left"/>
    </xf>
    <xf numFmtId="0" fontId="16" fillId="7" borderId="84" xfId="4" applyFont="1" applyFill="1" applyBorder="1" applyAlignment="1">
      <alignment horizontal="center" vertical="top" textRotation="255" wrapText="1" shrinkToFit="1"/>
    </xf>
    <xf numFmtId="0" fontId="52" fillId="5" borderId="44" xfId="4" applyFont="1" applyFill="1" applyBorder="1" applyAlignment="1">
      <alignment horizontal="center" vertical="center" shrinkToFit="1"/>
    </xf>
    <xf numFmtId="0" fontId="5" fillId="0" borderId="44" xfId="4" applyFont="1" applyBorder="1" applyAlignment="1" applyProtection="1">
      <alignment horizontal="center" vertical="center" shrinkToFit="1"/>
      <protection locked="0"/>
    </xf>
    <xf numFmtId="49" fontId="16" fillId="7" borderId="13" xfId="4" applyNumberFormat="1" applyFont="1" applyFill="1" applyBorder="1" applyAlignment="1">
      <alignment horizontal="center" vertical="center" shrinkToFit="1"/>
    </xf>
    <xf numFmtId="0" fontId="7" fillId="0" borderId="0" xfId="0" applyFont="1" applyAlignment="1" applyProtection="1">
      <alignment horizontal="distributed" vertical="center"/>
      <protection locked="0"/>
    </xf>
    <xf numFmtId="0" fontId="7" fillId="0" borderId="22"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84" fillId="0" borderId="0" xfId="5" applyFont="1" applyAlignment="1" applyProtection="1">
      <alignment horizontal="left" vertical="center"/>
      <protection hidden="1"/>
    </xf>
    <xf numFmtId="0" fontId="49" fillId="10" borderId="12" xfId="4" applyFont="1" applyFill="1" applyBorder="1" applyAlignment="1">
      <alignment horizontal="right" vertical="center" wrapText="1"/>
    </xf>
    <xf numFmtId="0" fontId="49" fillId="10" borderId="10" xfId="4" applyFont="1" applyFill="1" applyBorder="1" applyAlignment="1">
      <alignment horizontal="right" vertical="center" wrapText="1"/>
    </xf>
    <xf numFmtId="0" fontId="50" fillId="10" borderId="10" xfId="4" applyFont="1" applyFill="1" applyBorder="1" applyAlignment="1">
      <alignment horizontal="center" vertical="center" textRotation="255" wrapText="1" shrinkToFit="1"/>
    </xf>
    <xf numFmtId="0" fontId="16" fillId="10" borderId="10" xfId="4" applyFont="1" applyFill="1" applyBorder="1" applyAlignment="1">
      <alignment vertical="center" wrapText="1"/>
    </xf>
    <xf numFmtId="0" fontId="16" fillId="10" borderId="10" xfId="4" applyFont="1" applyFill="1" applyBorder="1" applyAlignment="1">
      <alignment horizontal="left" vertical="center" wrapText="1"/>
    </xf>
    <xf numFmtId="0" fontId="2" fillId="10" borderId="10" xfId="4" applyFill="1" applyBorder="1" applyAlignment="1">
      <alignment horizontal="center"/>
    </xf>
    <xf numFmtId="0" fontId="2" fillId="10" borderId="11" xfId="4" applyFill="1" applyBorder="1"/>
    <xf numFmtId="0" fontId="0" fillId="0" borderId="0" xfId="0" applyAlignment="1"/>
    <xf numFmtId="49" fontId="29" fillId="0" borderId="0" xfId="0" applyNumberFormat="1" applyFont="1" applyAlignment="1"/>
    <xf numFmtId="0" fontId="8" fillId="0" borderId="0" xfId="0" applyFont="1">
      <alignment vertical="center"/>
    </xf>
    <xf numFmtId="0" fontId="0" fillId="0" borderId="33" xfId="7" applyFont="1" applyBorder="1">
      <alignment vertical="center"/>
    </xf>
    <xf numFmtId="0" fontId="29" fillId="0" borderId="0" xfId="0" applyFont="1">
      <alignment vertical="center"/>
    </xf>
    <xf numFmtId="0" fontId="80" fillId="0" borderId="0" xfId="5" applyFont="1" applyProtection="1">
      <alignment vertical="center"/>
      <protection hidden="1"/>
    </xf>
    <xf numFmtId="0" fontId="102" fillId="0" borderId="0" xfId="5" applyFont="1">
      <alignment vertical="center"/>
    </xf>
    <xf numFmtId="0" fontId="103" fillId="0" borderId="0" xfId="5" applyFont="1">
      <alignment vertical="center"/>
    </xf>
    <xf numFmtId="0" fontId="80" fillId="0" borderId="0" xfId="5" applyFont="1">
      <alignment vertical="center"/>
    </xf>
    <xf numFmtId="0" fontId="79" fillId="3" borderId="19" xfId="5" applyFill="1" applyBorder="1" applyAlignment="1" applyProtection="1">
      <alignment horizontal="center" vertical="center"/>
      <protection hidden="1"/>
    </xf>
    <xf numFmtId="0" fontId="81" fillId="3" borderId="61" xfId="5" applyFont="1" applyFill="1" applyBorder="1" applyProtection="1">
      <alignment vertical="center"/>
      <protection locked="0"/>
    </xf>
    <xf numFmtId="0" fontId="81" fillId="3" borderId="62" xfId="5" applyFont="1" applyFill="1" applyBorder="1" applyProtection="1">
      <alignment vertical="center"/>
      <protection locked="0"/>
    </xf>
    <xf numFmtId="0" fontId="79" fillId="3" borderId="61" xfId="5" applyFill="1" applyBorder="1" applyProtection="1">
      <alignment vertical="center"/>
      <protection locked="0"/>
    </xf>
    <xf numFmtId="0" fontId="79" fillId="3" borderId="62" xfId="5" applyFill="1" applyBorder="1" applyProtection="1">
      <alignment vertical="center"/>
      <protection hidden="1"/>
    </xf>
    <xf numFmtId="0" fontId="105" fillId="3" borderId="33" xfId="5" applyFont="1" applyFill="1" applyBorder="1" applyProtection="1">
      <alignment vertical="center"/>
      <protection hidden="1"/>
    </xf>
    <xf numFmtId="0" fontId="105" fillId="3" borderId="61" xfId="5" applyFont="1" applyFill="1" applyBorder="1" applyProtection="1">
      <alignment vertical="center"/>
      <protection locked="0"/>
    </xf>
    <xf numFmtId="0" fontId="106" fillId="0" borderId="0" xfId="5" applyFont="1">
      <alignment vertical="center"/>
    </xf>
    <xf numFmtId="0" fontId="107" fillId="0" borderId="0" xfId="5" applyFont="1" applyProtection="1">
      <alignment vertical="center"/>
      <protection hidden="1"/>
    </xf>
    <xf numFmtId="0" fontId="108" fillId="0" borderId="0" xfId="5" applyFont="1">
      <alignment vertical="center"/>
    </xf>
    <xf numFmtId="0" fontId="108" fillId="0" borderId="0" xfId="5" applyFont="1" applyAlignment="1" applyProtection="1">
      <alignment horizontal="left" vertical="center"/>
      <protection hidden="1"/>
    </xf>
    <xf numFmtId="0" fontId="109" fillId="0" borderId="0" xfId="5" applyFont="1" applyAlignment="1" applyProtection="1">
      <alignment horizontal="left" vertical="center"/>
      <protection hidden="1"/>
    </xf>
    <xf numFmtId="0" fontId="108" fillId="0" borderId="0" xfId="5" applyFont="1" applyAlignment="1" applyProtection="1">
      <alignment horizontal="left" vertical="center" wrapText="1"/>
      <protection hidden="1"/>
    </xf>
    <xf numFmtId="0" fontId="80" fillId="0" borderId="0" xfId="5" applyFont="1" applyAlignment="1">
      <alignment horizontal="right" vertical="center"/>
    </xf>
    <xf numFmtId="0" fontId="84" fillId="0" borderId="0" xfId="5" applyFont="1" applyAlignment="1" applyProtection="1">
      <alignment horizontal="left" vertical="center" wrapText="1"/>
      <protection hidden="1"/>
    </xf>
    <xf numFmtId="0" fontId="81" fillId="0" borderId="0" xfId="5" applyFont="1" applyAlignment="1" applyProtection="1">
      <alignment horizontal="left" vertical="top" wrapText="1" shrinkToFit="1"/>
      <protection hidden="1"/>
    </xf>
    <xf numFmtId="0" fontId="112" fillId="0" borderId="0" xfId="0" applyFont="1">
      <alignment vertical="center"/>
    </xf>
    <xf numFmtId="0" fontId="118" fillId="0" borderId="0" xfId="8" applyFont="1" applyAlignment="1">
      <alignment horizontal="left"/>
    </xf>
    <xf numFmtId="0" fontId="79" fillId="3" borderId="32" xfId="5" applyFill="1" applyBorder="1" applyAlignment="1" applyProtection="1">
      <alignment horizontal="center" vertical="center"/>
      <protection hidden="1"/>
    </xf>
    <xf numFmtId="0" fontId="79" fillId="3" borderId="22" xfId="5" applyFill="1" applyBorder="1" applyAlignment="1" applyProtection="1">
      <alignment horizontal="center" vertical="center"/>
      <protection hidden="1"/>
    </xf>
    <xf numFmtId="0" fontId="79" fillId="3" borderId="23" xfId="5" applyFill="1" applyBorder="1" applyAlignment="1" applyProtection="1">
      <alignment horizontal="center" vertical="center"/>
      <protection hidden="1"/>
    </xf>
    <xf numFmtId="0" fontId="79" fillId="3" borderId="0" xfId="5" applyFill="1" applyAlignment="1" applyProtection="1">
      <alignment horizontal="center" vertical="center" wrapText="1"/>
      <protection hidden="1"/>
    </xf>
    <xf numFmtId="0" fontId="79" fillId="3" borderId="31" xfId="5" applyFill="1" applyBorder="1" applyAlignment="1" applyProtection="1">
      <alignment horizontal="center" vertical="center" wrapText="1"/>
      <protection hidden="1"/>
    </xf>
    <xf numFmtId="0" fontId="79" fillId="3" borderId="22" xfId="5" applyFill="1" applyBorder="1" applyAlignment="1" applyProtection="1">
      <alignment horizontal="center" vertical="center" wrapText="1"/>
      <protection hidden="1"/>
    </xf>
    <xf numFmtId="0" fontId="79" fillId="3" borderId="23" xfId="5" applyFill="1" applyBorder="1" applyAlignment="1" applyProtection="1">
      <alignment horizontal="center" vertical="center" wrapText="1"/>
      <protection hidden="1"/>
    </xf>
    <xf numFmtId="0" fontId="94" fillId="3" borderId="12" xfId="5" applyFont="1" applyFill="1" applyBorder="1" applyAlignment="1" applyProtection="1">
      <alignment horizontal="center" vertical="center" wrapText="1"/>
      <protection hidden="1"/>
    </xf>
    <xf numFmtId="0" fontId="94" fillId="3" borderId="10" xfId="5" applyFont="1" applyFill="1" applyBorder="1" applyAlignment="1" applyProtection="1">
      <alignment horizontal="center" vertical="center" wrapText="1"/>
      <protection hidden="1"/>
    </xf>
    <xf numFmtId="0" fontId="94" fillId="3" borderId="11" xfId="5" applyFont="1" applyFill="1" applyBorder="1" applyAlignment="1" applyProtection="1">
      <alignment horizontal="center" vertical="center" wrapText="1"/>
      <protection hidden="1"/>
    </xf>
    <xf numFmtId="0" fontId="98" fillId="3" borderId="12" xfId="5" applyFont="1" applyFill="1" applyBorder="1" applyAlignment="1" applyProtection="1">
      <alignment horizontal="center" vertical="center" shrinkToFit="1"/>
      <protection hidden="1"/>
    </xf>
    <xf numFmtId="0" fontId="98" fillId="3" borderId="10" xfId="5" applyFont="1" applyFill="1" applyBorder="1" applyAlignment="1" applyProtection="1">
      <alignment horizontal="center" vertical="center" shrinkToFit="1"/>
      <protection hidden="1"/>
    </xf>
    <xf numFmtId="0" fontId="98" fillId="3" borderId="11" xfId="5" applyFont="1" applyFill="1" applyBorder="1" applyAlignment="1" applyProtection="1">
      <alignment horizontal="center" vertical="center" shrinkToFit="1"/>
      <protection hidden="1"/>
    </xf>
    <xf numFmtId="0" fontId="81" fillId="3" borderId="34" xfId="5" applyFont="1" applyFill="1" applyBorder="1" applyAlignment="1" applyProtection="1">
      <alignment horizontal="center" vertical="center"/>
      <protection hidden="1"/>
    </xf>
    <xf numFmtId="0" fontId="81" fillId="3" borderId="20" xfId="5" applyFont="1" applyFill="1" applyBorder="1" applyAlignment="1" applyProtection="1">
      <alignment horizontal="center" vertical="center"/>
      <protection hidden="1"/>
    </xf>
    <xf numFmtId="0" fontId="81" fillId="3" borderId="32" xfId="5" applyFont="1" applyFill="1" applyBorder="1" applyAlignment="1" applyProtection="1">
      <alignment horizontal="center" vertical="center"/>
      <protection hidden="1"/>
    </xf>
    <xf numFmtId="0" fontId="81" fillId="3" borderId="23" xfId="5" applyFont="1" applyFill="1" applyBorder="1" applyAlignment="1" applyProtection="1">
      <alignment horizontal="center" vertical="center"/>
      <protection hidden="1"/>
    </xf>
    <xf numFmtId="0" fontId="79" fillId="3" borderId="21" xfId="5" applyFill="1" applyBorder="1" applyAlignment="1" applyProtection="1">
      <alignment horizontal="center" vertical="center" wrapText="1"/>
      <protection hidden="1"/>
    </xf>
    <xf numFmtId="0" fontId="79" fillId="3" borderId="63" xfId="5" applyFill="1" applyBorder="1" applyAlignment="1" applyProtection="1">
      <alignment horizontal="center" vertical="center" wrapText="1"/>
      <protection hidden="1"/>
    </xf>
    <xf numFmtId="0" fontId="79" fillId="3" borderId="5" xfId="5" applyFill="1" applyBorder="1" applyAlignment="1" applyProtection="1">
      <alignment horizontal="center" vertical="center" wrapText="1"/>
      <protection hidden="1"/>
    </xf>
    <xf numFmtId="0" fontId="80" fillId="9" borderId="33" xfId="5" applyFont="1" applyFill="1" applyBorder="1" applyAlignment="1" applyProtection="1">
      <alignment horizontal="center" vertical="center" textRotation="255"/>
      <protection hidden="1"/>
    </xf>
    <xf numFmtId="0" fontId="80" fillId="9" borderId="0" xfId="5" applyFont="1" applyFill="1" applyAlignment="1" applyProtection="1">
      <alignment horizontal="center" vertical="center" textRotation="255"/>
      <protection hidden="1"/>
    </xf>
    <xf numFmtId="0" fontId="79" fillId="3" borderId="36" xfId="5" applyFill="1" applyBorder="1" applyAlignment="1">
      <alignment horizontal="center" vertical="center"/>
    </xf>
    <xf numFmtId="0" fontId="79" fillId="3" borderId="22" xfId="5" applyFill="1" applyBorder="1" applyAlignment="1">
      <alignment horizontal="center" vertical="center"/>
    </xf>
    <xf numFmtId="0" fontId="79" fillId="3" borderId="23" xfId="5" applyFill="1" applyBorder="1" applyAlignment="1">
      <alignment horizontal="center" vertical="center"/>
    </xf>
    <xf numFmtId="0" fontId="79" fillId="3" borderId="12" xfId="5" applyFill="1" applyBorder="1" applyAlignment="1" applyProtection="1">
      <alignment horizontal="center" vertical="center" wrapText="1"/>
      <protection hidden="1"/>
    </xf>
    <xf numFmtId="0" fontId="79" fillId="3" borderId="10" xfId="5" applyFill="1" applyBorder="1" applyAlignment="1" applyProtection="1">
      <alignment horizontal="center" vertical="center" wrapText="1"/>
      <protection hidden="1"/>
    </xf>
    <xf numFmtId="0" fontId="79" fillId="3" borderId="11" xfId="5" applyFill="1" applyBorder="1" applyAlignment="1" applyProtection="1">
      <alignment horizontal="center" vertical="center" wrapText="1"/>
      <protection hidden="1"/>
    </xf>
    <xf numFmtId="0" fontId="80" fillId="9" borderId="19" xfId="5" applyFont="1" applyFill="1" applyBorder="1" applyAlignment="1" applyProtection="1">
      <alignment horizontal="center" vertical="center"/>
      <protection hidden="1"/>
    </xf>
    <xf numFmtId="0" fontId="79" fillId="3" borderId="19" xfId="5" applyFill="1" applyBorder="1" applyAlignment="1" applyProtection="1">
      <alignment horizontal="center" vertical="center" shrinkToFit="1"/>
      <protection hidden="1"/>
    </xf>
    <xf numFmtId="0" fontId="81" fillId="3" borderId="19" xfId="5" applyFont="1" applyFill="1" applyBorder="1" applyAlignment="1" applyProtection="1">
      <alignment horizontal="center" vertical="center"/>
      <protection hidden="1"/>
    </xf>
    <xf numFmtId="0" fontId="79" fillId="3" borderId="12" xfId="5" applyFill="1" applyBorder="1" applyAlignment="1" applyProtection="1">
      <alignment horizontal="center" vertical="center"/>
      <protection hidden="1"/>
    </xf>
    <xf numFmtId="0" fontId="79" fillId="3" borderId="10" xfId="5" applyFill="1" applyBorder="1" applyAlignment="1" applyProtection="1">
      <alignment horizontal="center" vertical="center"/>
      <protection hidden="1"/>
    </xf>
    <xf numFmtId="0" fontId="81" fillId="4" borderId="53" xfId="5" applyFont="1" applyFill="1" applyBorder="1" applyAlignment="1" applyProtection="1">
      <alignment horizontal="center" vertical="center"/>
      <protection locked="0"/>
    </xf>
    <xf numFmtId="0" fontId="81" fillId="4" borderId="54" xfId="5" applyFont="1" applyFill="1" applyBorder="1" applyAlignment="1" applyProtection="1">
      <alignment horizontal="center" vertical="center"/>
      <protection locked="0"/>
    </xf>
    <xf numFmtId="0" fontId="1" fillId="3" borderId="12" xfId="5" applyFont="1" applyFill="1" applyBorder="1" applyAlignment="1" applyProtection="1">
      <alignment horizontal="left" vertical="center" wrapText="1"/>
      <protection hidden="1"/>
    </xf>
    <xf numFmtId="0" fontId="79" fillId="3" borderId="10" xfId="5" applyFill="1" applyBorder="1" applyAlignment="1" applyProtection="1">
      <alignment horizontal="left" vertical="center"/>
      <protection hidden="1"/>
    </xf>
    <xf numFmtId="0" fontId="79" fillId="3" borderId="33" xfId="5" applyFill="1" applyBorder="1" applyAlignment="1" applyProtection="1">
      <alignment horizontal="left" vertical="center"/>
      <protection hidden="1"/>
    </xf>
    <xf numFmtId="0" fontId="79" fillId="3" borderId="11" xfId="5" applyFill="1" applyBorder="1" applyAlignment="1" applyProtection="1">
      <alignment horizontal="left" vertical="center"/>
      <protection hidden="1"/>
    </xf>
    <xf numFmtId="0" fontId="1" fillId="3" borderId="12" xfId="5" applyFont="1" applyFill="1" applyBorder="1" applyAlignment="1" applyProtection="1">
      <alignment horizontal="left" vertical="center"/>
      <protection hidden="1"/>
    </xf>
    <xf numFmtId="0" fontId="81" fillId="4" borderId="55" xfId="5" applyFont="1" applyFill="1" applyBorder="1" applyAlignment="1" applyProtection="1">
      <alignment horizontal="center" vertical="center"/>
      <protection locked="0"/>
    </xf>
    <xf numFmtId="0" fontId="97" fillId="9" borderId="34" xfId="5" applyFont="1" applyFill="1" applyBorder="1" applyAlignment="1" applyProtection="1">
      <alignment horizontal="center" vertical="center"/>
      <protection hidden="1"/>
    </xf>
    <xf numFmtId="0" fontId="97" fillId="9" borderId="33" xfId="5" applyFont="1" applyFill="1" applyBorder="1" applyAlignment="1" applyProtection="1">
      <alignment horizontal="center" vertical="center"/>
      <protection hidden="1"/>
    </xf>
    <xf numFmtId="0" fontId="97" fillId="9" borderId="20" xfId="5" applyFont="1" applyFill="1" applyBorder="1" applyAlignment="1" applyProtection="1">
      <alignment horizontal="center" vertical="center"/>
      <protection hidden="1"/>
    </xf>
    <xf numFmtId="0" fontId="94" fillId="3" borderId="3" xfId="5" applyFont="1" applyFill="1" applyBorder="1" applyAlignment="1" applyProtection="1">
      <alignment horizontal="left" vertical="center" indent="1"/>
      <protection hidden="1"/>
    </xf>
    <xf numFmtId="0" fontId="94" fillId="3" borderId="0" xfId="5" applyFont="1" applyFill="1" applyAlignment="1" applyProtection="1">
      <alignment horizontal="left" vertical="center" indent="1"/>
      <protection hidden="1"/>
    </xf>
    <xf numFmtId="0" fontId="94" fillId="3" borderId="31" xfId="5" applyFont="1" applyFill="1" applyBorder="1" applyAlignment="1" applyProtection="1">
      <alignment horizontal="left" vertical="center" indent="1"/>
      <protection hidden="1"/>
    </xf>
    <xf numFmtId="0" fontId="79" fillId="3" borderId="3" xfId="5" applyFill="1" applyBorder="1" applyAlignment="1" applyProtection="1">
      <alignment horizontal="left" vertical="center" indent="1"/>
      <protection hidden="1"/>
    </xf>
    <xf numFmtId="0" fontId="79" fillId="3" borderId="0" xfId="5" applyFill="1" applyAlignment="1" applyProtection="1">
      <alignment horizontal="left" vertical="center" indent="1"/>
      <protection hidden="1"/>
    </xf>
    <xf numFmtId="0" fontId="79" fillId="3" borderId="31" xfId="5" applyFill="1" applyBorder="1" applyAlignment="1" applyProtection="1">
      <alignment horizontal="left" vertical="center" indent="1"/>
      <protection hidden="1"/>
    </xf>
    <xf numFmtId="0" fontId="79" fillId="3" borderId="11" xfId="5" applyFill="1" applyBorder="1" applyAlignment="1" applyProtection="1">
      <alignment horizontal="center" vertical="center"/>
      <protection hidden="1"/>
    </xf>
    <xf numFmtId="0" fontId="79" fillId="3" borderId="33" xfId="5" applyFill="1" applyBorder="1" applyAlignment="1" applyProtection="1">
      <alignment horizontal="center" vertical="center"/>
      <protection hidden="1"/>
    </xf>
    <xf numFmtId="0" fontId="79" fillId="3" borderId="20" xfId="5" applyFill="1" applyBorder="1" applyAlignment="1" applyProtection="1">
      <alignment horizontal="center" vertical="center"/>
      <protection hidden="1"/>
    </xf>
    <xf numFmtId="0" fontId="80" fillId="9" borderId="34" xfId="5" applyFont="1" applyFill="1" applyBorder="1" applyAlignment="1" applyProtection="1">
      <alignment horizontal="center" vertical="center" wrapText="1"/>
      <protection hidden="1"/>
    </xf>
    <xf numFmtId="0" fontId="80" fillId="9" borderId="20" xfId="5" applyFont="1" applyFill="1" applyBorder="1" applyAlignment="1" applyProtection="1">
      <alignment horizontal="center" vertical="center" wrapText="1"/>
      <protection hidden="1"/>
    </xf>
    <xf numFmtId="0" fontId="80" fillId="9" borderId="32" xfId="5" applyFont="1" applyFill="1" applyBorder="1" applyAlignment="1" applyProtection="1">
      <alignment horizontal="center" vertical="center" wrapText="1"/>
      <protection hidden="1"/>
    </xf>
    <xf numFmtId="0" fontId="80" fillId="9" borderId="23" xfId="5" applyFont="1" applyFill="1" applyBorder="1" applyAlignment="1" applyProtection="1">
      <alignment horizontal="center" vertical="center" wrapText="1"/>
      <protection hidden="1"/>
    </xf>
    <xf numFmtId="0" fontId="62" fillId="3" borderId="12" xfId="5" applyFont="1" applyFill="1" applyBorder="1" applyAlignment="1" applyProtection="1">
      <alignment horizontal="left" vertical="center" wrapText="1"/>
      <protection hidden="1"/>
    </xf>
    <xf numFmtId="0" fontId="2" fillId="3" borderId="34" xfId="5" applyFont="1" applyFill="1" applyBorder="1" applyAlignment="1" applyProtection="1">
      <alignment horizontal="left" vertical="center" wrapText="1"/>
      <protection hidden="1"/>
    </xf>
    <xf numFmtId="0" fontId="85" fillId="3" borderId="33" xfId="5" applyFont="1" applyFill="1" applyBorder="1" applyAlignment="1" applyProtection="1">
      <alignment horizontal="left" vertical="center"/>
      <protection hidden="1"/>
    </xf>
    <xf numFmtId="0" fontId="85" fillId="3" borderId="10" xfId="5" applyFont="1" applyFill="1" applyBorder="1" applyAlignment="1" applyProtection="1">
      <alignment horizontal="left" vertical="center"/>
      <protection hidden="1"/>
    </xf>
    <xf numFmtId="0" fontId="85" fillId="3" borderId="11" xfId="5" applyFont="1" applyFill="1" applyBorder="1" applyAlignment="1" applyProtection="1">
      <alignment horizontal="left" vertical="center"/>
      <protection hidden="1"/>
    </xf>
    <xf numFmtId="0" fontId="81" fillId="4" borderId="60" xfId="5" applyFont="1" applyFill="1" applyBorder="1" applyAlignment="1" applyProtection="1">
      <alignment horizontal="center" vertical="center"/>
      <protection locked="0"/>
    </xf>
    <xf numFmtId="0" fontId="81" fillId="4" borderId="61" xfId="5" applyFont="1" applyFill="1" applyBorder="1" applyAlignment="1" applyProtection="1">
      <alignment horizontal="center" vertical="center"/>
      <protection locked="0"/>
    </xf>
    <xf numFmtId="0" fontId="81" fillId="4" borderId="62" xfId="5" applyFont="1" applyFill="1" applyBorder="1" applyAlignment="1" applyProtection="1">
      <alignment horizontal="center" vertical="center"/>
      <protection locked="0"/>
    </xf>
    <xf numFmtId="0" fontId="80" fillId="9" borderId="21" xfId="5" applyFont="1" applyFill="1" applyBorder="1" applyAlignment="1" applyProtection="1">
      <alignment horizontal="center" vertical="center" textRotation="255"/>
      <protection hidden="1"/>
    </xf>
    <xf numFmtId="0" fontId="80" fillId="9" borderId="63" xfId="5" applyFont="1" applyFill="1" applyBorder="1" applyAlignment="1" applyProtection="1">
      <alignment horizontal="center" vertical="center" textRotation="255"/>
      <protection hidden="1"/>
    </xf>
    <xf numFmtId="0" fontId="80" fillId="9" borderId="5" xfId="5" applyFont="1" applyFill="1" applyBorder="1" applyAlignment="1" applyProtection="1">
      <alignment horizontal="center" vertical="center" textRotation="255"/>
      <protection hidden="1"/>
    </xf>
    <xf numFmtId="0" fontId="79" fillId="3" borderId="19" xfId="5" applyFill="1" applyBorder="1" applyAlignment="1" applyProtection="1">
      <alignment horizontal="center" vertical="center"/>
      <protection hidden="1"/>
    </xf>
    <xf numFmtId="0" fontId="79" fillId="3" borderId="11" xfId="5" applyFill="1" applyBorder="1" applyAlignment="1" applyProtection="1">
      <alignment horizontal="center" vertical="center" shrinkToFit="1"/>
      <protection hidden="1"/>
    </xf>
    <xf numFmtId="0" fontId="96" fillId="3" borderId="12" xfId="5" applyFont="1" applyFill="1" applyBorder="1" applyAlignment="1" applyProtection="1">
      <alignment horizontal="left" vertical="center" wrapText="1"/>
      <protection hidden="1"/>
    </xf>
    <xf numFmtId="0" fontId="79" fillId="3" borderId="10" xfId="5" applyFill="1" applyBorder="1" applyAlignment="1" applyProtection="1">
      <alignment horizontal="left" vertical="center" wrapText="1"/>
      <protection hidden="1"/>
    </xf>
    <xf numFmtId="0" fontId="79" fillId="3" borderId="11" xfId="5" applyFill="1" applyBorder="1" applyAlignment="1" applyProtection="1">
      <alignment horizontal="left" vertical="center" wrapText="1"/>
      <protection hidden="1"/>
    </xf>
    <xf numFmtId="0" fontId="81" fillId="3" borderId="11" xfId="5" applyFont="1" applyFill="1" applyBorder="1" applyAlignment="1" applyProtection="1">
      <alignment horizontal="center" vertical="center"/>
      <protection hidden="1"/>
    </xf>
    <xf numFmtId="0" fontId="81" fillId="3" borderId="12" xfId="5" applyFont="1" applyFill="1" applyBorder="1" applyAlignment="1" applyProtection="1">
      <alignment horizontal="center" vertical="center"/>
      <protection hidden="1"/>
    </xf>
    <xf numFmtId="0" fontId="81" fillId="4" borderId="60" xfId="5" applyFont="1" applyFill="1" applyBorder="1" applyAlignment="1" applyProtection="1">
      <alignment horizontal="left" vertical="center"/>
      <protection locked="0"/>
    </xf>
    <xf numFmtId="0" fontId="81" fillId="4" borderId="61" xfId="5" applyFont="1" applyFill="1" applyBorder="1" applyAlignment="1" applyProtection="1">
      <alignment horizontal="left" vertical="center"/>
      <protection locked="0"/>
    </xf>
    <xf numFmtId="0" fontId="81" fillId="4" borderId="62" xfId="5" applyFont="1" applyFill="1" applyBorder="1" applyAlignment="1" applyProtection="1">
      <alignment horizontal="left" vertical="center"/>
      <protection locked="0"/>
    </xf>
    <xf numFmtId="0" fontId="80" fillId="9" borderId="19" xfId="5" applyFont="1" applyFill="1" applyBorder="1" applyAlignment="1" applyProtection="1">
      <alignment horizontal="center" vertical="center" textRotation="255"/>
      <protection hidden="1"/>
    </xf>
    <xf numFmtId="0" fontId="79" fillId="3" borderId="12" xfId="5" applyFill="1" applyBorder="1" applyAlignment="1" applyProtection="1">
      <alignment horizontal="center" vertical="center" shrinkToFit="1"/>
      <protection hidden="1"/>
    </xf>
    <xf numFmtId="0" fontId="79" fillId="3" borderId="12" xfId="5" applyFill="1" applyBorder="1" applyAlignment="1" applyProtection="1">
      <alignment horizontal="left" vertical="center"/>
      <protection hidden="1"/>
    </xf>
    <xf numFmtId="0" fontId="81" fillId="3" borderId="86" xfId="5" applyFont="1" applyFill="1" applyBorder="1" applyAlignment="1" applyProtection="1">
      <alignment horizontal="center" vertical="center"/>
      <protection hidden="1"/>
    </xf>
    <xf numFmtId="0" fontId="79" fillId="3" borderId="21" xfId="5" applyFill="1" applyBorder="1" applyAlignment="1" applyProtection="1">
      <alignment horizontal="center" vertical="center"/>
      <protection hidden="1"/>
    </xf>
    <xf numFmtId="0" fontId="79" fillId="3" borderId="5" xfId="5" applyFill="1" applyBorder="1" applyAlignment="1" applyProtection="1">
      <alignment horizontal="center" vertical="center"/>
      <protection hidden="1"/>
    </xf>
    <xf numFmtId="0" fontId="81" fillId="12" borderId="88" xfId="5" applyFont="1" applyFill="1" applyBorder="1" applyAlignment="1" applyProtection="1">
      <alignment horizontal="center" vertical="center"/>
      <protection hidden="1"/>
    </xf>
    <xf numFmtId="0" fontId="81" fillId="12" borderId="89" xfId="5" applyFont="1" applyFill="1" applyBorder="1" applyAlignment="1" applyProtection="1">
      <alignment horizontal="center" vertical="center"/>
      <protection hidden="1"/>
    </xf>
    <xf numFmtId="0" fontId="81" fillId="12" borderId="61" xfId="5" applyFont="1" applyFill="1" applyBorder="1" applyAlignment="1" applyProtection="1">
      <alignment horizontal="center" vertical="center"/>
      <protection hidden="1"/>
    </xf>
    <xf numFmtId="0" fontId="81" fillId="12" borderId="62" xfId="5" applyFont="1" applyFill="1" applyBorder="1" applyAlignment="1" applyProtection="1">
      <alignment horizontal="center" vertical="center"/>
      <protection hidden="1"/>
    </xf>
    <xf numFmtId="0" fontId="79" fillId="3" borderId="87" xfId="5" applyFill="1" applyBorder="1" applyAlignment="1" applyProtection="1">
      <alignment horizontal="center" vertical="center"/>
      <protection hidden="1"/>
    </xf>
    <xf numFmtId="0" fontId="81" fillId="11" borderId="60" xfId="5" applyFont="1" applyFill="1" applyBorder="1" applyAlignment="1" applyProtection="1">
      <alignment horizontal="center" vertical="center"/>
      <protection hidden="1"/>
    </xf>
    <xf numFmtId="0" fontId="81" fillId="11" borderId="61" xfId="5" applyFont="1" applyFill="1" applyBorder="1" applyAlignment="1" applyProtection="1">
      <alignment horizontal="center" vertical="center"/>
      <protection hidden="1"/>
    </xf>
    <xf numFmtId="0" fontId="81" fillId="11" borderId="62" xfId="5" applyFont="1" applyFill="1" applyBorder="1" applyAlignment="1" applyProtection="1">
      <alignment horizontal="center" vertical="center"/>
      <protection hidden="1"/>
    </xf>
    <xf numFmtId="0" fontId="81" fillId="12" borderId="60" xfId="5" applyFont="1" applyFill="1" applyBorder="1" applyAlignment="1" applyProtection="1">
      <alignment horizontal="left" vertical="center" indent="1"/>
      <protection locked="0"/>
    </xf>
    <xf numFmtId="0" fontId="81" fillId="12" borderId="61" xfId="5" applyFont="1" applyFill="1" applyBorder="1" applyAlignment="1" applyProtection="1">
      <alignment horizontal="left" vertical="center" indent="1"/>
      <protection locked="0"/>
    </xf>
    <xf numFmtId="0" fontId="81" fillId="12" borderId="62" xfId="5" applyFont="1" applyFill="1" applyBorder="1" applyAlignment="1" applyProtection="1">
      <alignment horizontal="left" vertical="center" indent="1"/>
      <protection locked="0"/>
    </xf>
    <xf numFmtId="0" fontId="81" fillId="12" borderId="60" xfId="5" applyFont="1" applyFill="1" applyBorder="1" applyAlignment="1" applyProtection="1">
      <alignment horizontal="center" vertical="center"/>
      <protection locked="0"/>
    </xf>
    <xf numFmtId="0" fontId="81" fillId="12" borderId="62" xfId="5" applyFont="1" applyFill="1" applyBorder="1" applyAlignment="1" applyProtection="1">
      <alignment horizontal="center" vertical="center"/>
      <protection locked="0"/>
    </xf>
    <xf numFmtId="0" fontId="81" fillId="12" borderId="60" xfId="5" applyFont="1" applyFill="1" applyBorder="1" applyAlignment="1" applyProtection="1">
      <alignment horizontal="center" vertical="center"/>
      <protection hidden="1"/>
    </xf>
    <xf numFmtId="0" fontId="84" fillId="3" borderId="34" xfId="5" applyFont="1" applyFill="1" applyBorder="1" applyAlignment="1" applyProtection="1">
      <alignment horizontal="center" vertical="center" wrapText="1"/>
      <protection hidden="1"/>
    </xf>
    <xf numFmtId="0" fontId="84" fillId="3" borderId="33" xfId="5" applyFont="1" applyFill="1" applyBorder="1" applyAlignment="1" applyProtection="1">
      <alignment horizontal="center" vertical="center" wrapText="1"/>
      <protection hidden="1"/>
    </xf>
    <xf numFmtId="0" fontId="84" fillId="3" borderId="33" xfId="5" applyFont="1" applyFill="1" applyBorder="1" applyAlignment="1" applyProtection="1">
      <alignment horizontal="left" vertical="center" wrapText="1"/>
      <protection hidden="1"/>
    </xf>
    <xf numFmtId="0" fontId="84" fillId="3" borderId="33" xfId="5" applyFont="1" applyFill="1" applyBorder="1" applyAlignment="1" applyProtection="1">
      <alignment horizontal="left" vertical="center"/>
      <protection hidden="1"/>
    </xf>
    <xf numFmtId="0" fontId="84" fillId="3" borderId="20" xfId="5" applyFont="1" applyFill="1" applyBorder="1" applyAlignment="1" applyProtection="1">
      <alignment horizontal="left" vertical="center"/>
      <protection hidden="1"/>
    </xf>
    <xf numFmtId="0" fontId="79" fillId="3" borderId="19" xfId="5" applyFill="1" applyBorder="1" applyAlignment="1" applyProtection="1">
      <alignment horizontal="center" vertical="center" wrapText="1"/>
      <protection hidden="1"/>
    </xf>
    <xf numFmtId="0" fontId="79" fillId="3" borderId="12" xfId="5" applyFill="1" applyBorder="1" applyAlignment="1" applyProtection="1">
      <alignment horizontal="left" vertical="center" wrapText="1"/>
      <protection hidden="1"/>
    </xf>
    <xf numFmtId="0" fontId="81" fillId="4" borderId="53" xfId="5" applyFont="1" applyFill="1" applyBorder="1" applyAlignment="1" applyProtection="1">
      <alignment horizontal="left" vertical="center"/>
      <protection locked="0"/>
    </xf>
    <xf numFmtId="0" fontId="81" fillId="4" borderId="55" xfId="5" applyFont="1" applyFill="1" applyBorder="1" applyAlignment="1" applyProtection="1">
      <alignment horizontal="left" vertical="center"/>
      <protection locked="0"/>
    </xf>
    <xf numFmtId="0" fontId="81" fillId="4" borderId="54" xfId="5" applyFont="1" applyFill="1" applyBorder="1" applyAlignment="1" applyProtection="1">
      <alignment horizontal="left" vertical="center"/>
      <protection locked="0"/>
    </xf>
    <xf numFmtId="181" fontId="81" fillId="4" borderId="60" xfId="5" applyNumberFormat="1" applyFont="1" applyFill="1" applyBorder="1" applyAlignment="1" applyProtection="1">
      <alignment horizontal="center" vertical="center"/>
      <protection locked="0"/>
    </xf>
    <xf numFmtId="181" fontId="81" fillId="4" borderId="61" xfId="5" applyNumberFormat="1" applyFont="1" applyFill="1" applyBorder="1" applyAlignment="1" applyProtection="1">
      <alignment horizontal="center" vertical="center"/>
      <protection locked="0"/>
    </xf>
    <xf numFmtId="181" fontId="81" fillId="4" borderId="62" xfId="5" applyNumberFormat="1" applyFont="1" applyFill="1" applyBorder="1" applyAlignment="1" applyProtection="1">
      <alignment horizontal="center" vertical="center"/>
      <protection locked="0"/>
    </xf>
    <xf numFmtId="182" fontId="81" fillId="4" borderId="60" xfId="5" applyNumberFormat="1" applyFont="1" applyFill="1" applyBorder="1" applyAlignment="1" applyProtection="1">
      <alignment horizontal="center" vertical="center"/>
      <protection locked="0"/>
    </xf>
    <xf numFmtId="182" fontId="81" fillId="4" borderId="61" xfId="5" applyNumberFormat="1" applyFont="1" applyFill="1" applyBorder="1" applyAlignment="1" applyProtection="1">
      <alignment horizontal="center" vertical="center"/>
      <protection locked="0"/>
    </xf>
    <xf numFmtId="182" fontId="81" fillId="4" borderId="62" xfId="5" applyNumberFormat="1" applyFont="1" applyFill="1" applyBorder="1" applyAlignment="1" applyProtection="1">
      <alignment horizontal="center" vertical="center"/>
      <protection locked="0"/>
    </xf>
    <xf numFmtId="38" fontId="79" fillId="3" borderId="21" xfId="3" applyFont="1" applyFill="1" applyBorder="1" applyAlignment="1" applyProtection="1">
      <alignment horizontal="center" vertical="center"/>
      <protection hidden="1"/>
    </xf>
    <xf numFmtId="38" fontId="81" fillId="4" borderId="53" xfId="2" applyFont="1" applyFill="1" applyBorder="1" applyAlignment="1" applyProtection="1">
      <alignment horizontal="center" vertical="center"/>
      <protection locked="0"/>
    </xf>
    <xf numFmtId="38" fontId="81" fillId="4" borderId="55" xfId="2" applyFont="1" applyFill="1" applyBorder="1" applyAlignment="1" applyProtection="1">
      <alignment horizontal="center" vertical="center"/>
      <protection locked="0"/>
    </xf>
    <xf numFmtId="38" fontId="81" fillId="4" borderId="54" xfId="2" applyFont="1" applyFill="1" applyBorder="1" applyAlignment="1" applyProtection="1">
      <alignment horizontal="center" vertical="center"/>
      <protection locked="0"/>
    </xf>
    <xf numFmtId="0" fontId="79" fillId="3" borderId="22" xfId="5" applyFill="1" applyBorder="1" applyAlignment="1" applyProtection="1">
      <alignment horizontal="left" vertical="center"/>
      <protection hidden="1"/>
    </xf>
    <xf numFmtId="0" fontId="72" fillId="3" borderId="12" xfId="5" applyFont="1" applyFill="1" applyBorder="1" applyAlignment="1" applyProtection="1">
      <alignment horizontal="left" vertical="center" wrapText="1"/>
      <protection hidden="1"/>
    </xf>
    <xf numFmtId="0" fontId="95" fillId="3" borderId="10" xfId="5" applyFont="1" applyFill="1" applyBorder="1" applyAlignment="1" applyProtection="1">
      <alignment horizontal="left" vertical="center"/>
      <protection hidden="1"/>
    </xf>
    <xf numFmtId="0" fontId="95" fillId="3" borderId="11" xfId="5" applyFont="1" applyFill="1" applyBorder="1" applyAlignment="1" applyProtection="1">
      <alignment horizontal="left" vertical="center"/>
      <protection hidden="1"/>
    </xf>
    <xf numFmtId="0" fontId="84" fillId="3" borderId="36" xfId="5" applyFont="1" applyFill="1" applyBorder="1" applyAlignment="1" applyProtection="1">
      <alignment horizontal="center" vertical="center" shrinkToFit="1"/>
      <protection hidden="1"/>
    </xf>
    <xf numFmtId="0" fontId="84" fillId="3" borderId="22" xfId="5" applyFont="1" applyFill="1" applyBorder="1" applyAlignment="1" applyProtection="1">
      <alignment horizontal="center" vertical="center" shrinkToFit="1"/>
      <protection hidden="1"/>
    </xf>
    <xf numFmtId="0" fontId="84" fillId="3" borderId="23" xfId="5" applyFont="1" applyFill="1" applyBorder="1" applyAlignment="1" applyProtection="1">
      <alignment horizontal="center" vertical="center" shrinkToFit="1"/>
      <protection hidden="1"/>
    </xf>
    <xf numFmtId="0" fontId="62" fillId="3" borderId="12" xfId="5" applyFont="1" applyFill="1" applyBorder="1" applyAlignment="1" applyProtection="1">
      <alignment horizontal="left" vertical="center"/>
      <protection hidden="1"/>
    </xf>
    <xf numFmtId="0" fontId="81" fillId="3" borderId="10" xfId="5" applyFont="1" applyFill="1" applyBorder="1" applyAlignment="1" applyProtection="1">
      <alignment horizontal="center" vertical="center"/>
      <protection hidden="1"/>
    </xf>
    <xf numFmtId="0" fontId="79" fillId="3" borderId="64" xfId="5" applyFill="1" applyBorder="1" applyAlignment="1" applyProtection="1">
      <alignment horizontal="left" vertical="center"/>
      <protection hidden="1"/>
    </xf>
    <xf numFmtId="0" fontId="79" fillId="4" borderId="60" xfId="5" applyFill="1" applyBorder="1" applyAlignment="1" applyProtection="1">
      <alignment horizontal="center" vertical="center"/>
      <protection locked="0"/>
    </xf>
    <xf numFmtId="0" fontId="79" fillId="4" borderId="61" xfId="5" applyFill="1" applyBorder="1" applyAlignment="1" applyProtection="1">
      <alignment horizontal="center" vertical="center"/>
      <protection locked="0"/>
    </xf>
    <xf numFmtId="0" fontId="79" fillId="4" borderId="62" xfId="5" applyFill="1" applyBorder="1" applyAlignment="1" applyProtection="1">
      <alignment horizontal="center" vertical="center"/>
      <protection locked="0"/>
    </xf>
    <xf numFmtId="0" fontId="62" fillId="3" borderId="34" xfId="5" applyFont="1" applyFill="1" applyBorder="1" applyAlignment="1" applyProtection="1">
      <alignment horizontal="left" vertical="center" wrapText="1"/>
      <protection hidden="1"/>
    </xf>
    <xf numFmtId="0" fontId="85" fillId="3" borderId="21" xfId="5" applyFont="1" applyFill="1" applyBorder="1" applyAlignment="1">
      <alignment horizontal="center" vertical="center"/>
    </xf>
    <xf numFmtId="0" fontId="85" fillId="3" borderId="19" xfId="5" applyFont="1" applyFill="1" applyBorder="1" applyAlignment="1">
      <alignment horizontal="center" vertical="center"/>
    </xf>
    <xf numFmtId="38" fontId="85" fillId="3" borderId="21" xfId="2" applyFont="1" applyFill="1" applyBorder="1" applyAlignment="1">
      <alignment horizontal="center" vertical="center" wrapText="1"/>
    </xf>
    <xf numFmtId="0" fontId="85" fillId="3" borderId="12" xfId="5" applyFont="1" applyFill="1" applyBorder="1" applyAlignment="1">
      <alignment horizontal="center" vertical="center"/>
    </xf>
    <xf numFmtId="0" fontId="81" fillId="4" borderId="37" xfId="5" applyFont="1" applyFill="1" applyBorder="1" applyAlignment="1">
      <alignment horizontal="center" vertical="center"/>
    </xf>
    <xf numFmtId="0" fontId="79" fillId="3" borderId="0" xfId="5" applyFill="1" applyAlignment="1" applyProtection="1">
      <alignment horizontal="left" vertical="center" wrapText="1"/>
      <protection hidden="1"/>
    </xf>
    <xf numFmtId="0" fontId="79" fillId="3" borderId="31" xfId="5" applyFill="1" applyBorder="1" applyAlignment="1" applyProtection="1">
      <alignment horizontal="left" vertical="center" wrapText="1"/>
      <protection hidden="1"/>
    </xf>
    <xf numFmtId="0" fontId="79" fillId="3" borderId="22" xfId="5" applyFill="1" applyBorder="1" applyAlignment="1" applyProtection="1">
      <alignment horizontal="left" vertical="center" wrapText="1"/>
      <protection hidden="1"/>
    </xf>
    <xf numFmtId="0" fontId="79" fillId="3" borderId="23" xfId="5" applyFill="1" applyBorder="1" applyAlignment="1" applyProtection="1">
      <alignment horizontal="left" vertical="center" wrapText="1"/>
      <protection hidden="1"/>
    </xf>
    <xf numFmtId="0" fontId="85" fillId="3" borderId="34" xfId="5" applyFont="1" applyFill="1" applyBorder="1" applyAlignment="1">
      <alignment horizontal="center" vertical="center" wrapText="1"/>
    </xf>
    <xf numFmtId="0" fontId="85" fillId="3" borderId="33" xfId="5" applyFont="1" applyFill="1" applyBorder="1" applyAlignment="1">
      <alignment horizontal="center" vertical="center" wrapText="1"/>
    </xf>
    <xf numFmtId="0" fontId="85" fillId="3" borderId="20" xfId="5" applyFont="1" applyFill="1" applyBorder="1" applyAlignment="1">
      <alignment horizontal="center" vertical="center" wrapText="1"/>
    </xf>
    <xf numFmtId="0" fontId="81" fillId="4" borderId="37" xfId="5" applyFont="1" applyFill="1" applyBorder="1" applyAlignment="1">
      <alignment horizontal="center" vertical="center" wrapText="1"/>
    </xf>
    <xf numFmtId="38" fontId="81" fillId="4" borderId="37" xfId="2" applyFont="1" applyFill="1" applyBorder="1" applyAlignment="1">
      <alignment horizontal="center" vertical="center" wrapText="1"/>
    </xf>
    <xf numFmtId="0" fontId="85" fillId="3" borderId="21" xfId="5" applyFont="1" applyFill="1" applyBorder="1" applyAlignment="1">
      <alignment horizontal="center" vertical="center" wrapText="1"/>
    </xf>
    <xf numFmtId="0" fontId="85" fillId="3" borderId="19" xfId="5" applyFont="1" applyFill="1" applyBorder="1" applyAlignment="1">
      <alignment horizontal="center" vertical="center" wrapText="1"/>
    </xf>
    <xf numFmtId="0" fontId="79" fillId="3" borderId="10" xfId="5" applyFill="1" applyBorder="1" applyAlignment="1" applyProtection="1">
      <alignment horizontal="center" vertical="center" shrinkToFit="1"/>
      <protection hidden="1"/>
    </xf>
    <xf numFmtId="0" fontId="93" fillId="3" borderId="0" xfId="5" applyFont="1" applyFill="1" applyAlignment="1" applyProtection="1">
      <alignment horizontal="left" vertical="center" shrinkToFit="1"/>
      <protection hidden="1"/>
    </xf>
    <xf numFmtId="0" fontId="93" fillId="3" borderId="31" xfId="5" applyFont="1" applyFill="1" applyBorder="1" applyAlignment="1" applyProtection="1">
      <alignment horizontal="left" vertical="center" shrinkToFit="1"/>
      <protection hidden="1"/>
    </xf>
    <xf numFmtId="0" fontId="79" fillId="3" borderId="0" xfId="5" applyFill="1" applyAlignment="1" applyProtection="1">
      <alignment horizontal="left" vertical="center"/>
      <protection hidden="1"/>
    </xf>
    <xf numFmtId="0" fontId="79" fillId="3" borderId="31" xfId="5" applyFill="1" applyBorder="1" applyAlignment="1" applyProtection="1">
      <alignment horizontal="left" vertical="center"/>
      <protection hidden="1"/>
    </xf>
    <xf numFmtId="0" fontId="79" fillId="3" borderId="19" xfId="5" applyFill="1" applyBorder="1" applyAlignment="1" applyProtection="1">
      <alignment horizontal="center" vertical="center" shrinkToFit="1"/>
      <protection locked="0"/>
    </xf>
    <xf numFmtId="0" fontId="79" fillId="3" borderId="12" xfId="5" applyFill="1" applyBorder="1" applyAlignment="1" applyProtection="1">
      <alignment horizontal="center" vertical="center" shrinkToFit="1"/>
      <protection locked="0"/>
    </xf>
    <xf numFmtId="0" fontId="79" fillId="3" borderId="11" xfId="5" applyFill="1" applyBorder="1" applyAlignment="1" applyProtection="1">
      <alignment horizontal="center" vertical="center" shrinkToFit="1"/>
      <protection locked="0"/>
    </xf>
    <xf numFmtId="38" fontId="79" fillId="3" borderId="56" xfId="2" applyFont="1" applyFill="1" applyBorder="1" applyAlignment="1" applyProtection="1">
      <alignment horizontal="center" vertical="center"/>
      <protection locked="0"/>
    </xf>
    <xf numFmtId="38" fontId="79" fillId="3" borderId="57" xfId="2" applyFont="1" applyFill="1" applyBorder="1" applyAlignment="1" applyProtection="1">
      <alignment horizontal="center" vertical="center"/>
      <protection locked="0"/>
    </xf>
    <xf numFmtId="38" fontId="79" fillId="3" borderId="58" xfId="2" applyFont="1" applyFill="1" applyBorder="1" applyAlignment="1" applyProtection="1">
      <alignment horizontal="center" vertical="center"/>
      <protection locked="0"/>
    </xf>
    <xf numFmtId="0" fontId="104" fillId="3" borderId="56" xfId="5" applyFont="1" applyFill="1" applyBorder="1" applyAlignment="1" applyProtection="1">
      <alignment horizontal="center" vertical="center"/>
      <protection hidden="1"/>
    </xf>
    <xf numFmtId="0" fontId="104" fillId="3" borderId="57" xfId="5" applyFont="1" applyFill="1" applyBorder="1" applyAlignment="1" applyProtection="1">
      <alignment horizontal="center" vertical="center"/>
      <protection hidden="1"/>
    </xf>
    <xf numFmtId="38" fontId="79" fillId="3" borderId="59" xfId="2" applyFont="1" applyFill="1" applyBorder="1" applyAlignment="1" applyProtection="1">
      <alignment horizontal="center" vertical="center"/>
      <protection locked="0"/>
    </xf>
    <xf numFmtId="0" fontId="81" fillId="4" borderId="53" xfId="5" applyFont="1" applyFill="1" applyBorder="1" applyAlignment="1" applyProtection="1">
      <alignment horizontal="center" vertical="center" shrinkToFit="1"/>
      <protection locked="0"/>
    </xf>
    <xf numFmtId="0" fontId="81" fillId="4" borderId="55" xfId="5" applyFont="1" applyFill="1" applyBorder="1" applyAlignment="1" applyProtection="1">
      <alignment horizontal="center" vertical="center" shrinkToFit="1"/>
      <protection locked="0"/>
    </xf>
    <xf numFmtId="0" fontId="81" fillId="4" borderId="54" xfId="5" applyFont="1" applyFill="1" applyBorder="1" applyAlignment="1" applyProtection="1">
      <alignment horizontal="center" vertical="center" shrinkToFit="1"/>
      <protection locked="0"/>
    </xf>
    <xf numFmtId="0" fontId="62" fillId="3" borderId="21" xfId="5" applyFont="1" applyFill="1" applyBorder="1" applyAlignment="1" applyProtection="1">
      <alignment horizontal="left" vertical="center" wrapText="1"/>
      <protection hidden="1"/>
    </xf>
    <xf numFmtId="0" fontId="79" fillId="3" borderId="21" xfId="5" applyFill="1" applyBorder="1" applyAlignment="1" applyProtection="1">
      <alignment horizontal="left" vertical="center"/>
      <protection hidden="1"/>
    </xf>
    <xf numFmtId="0" fontId="79" fillId="3" borderId="10" xfId="5" applyFill="1" applyBorder="1" applyAlignment="1" applyProtection="1">
      <alignment horizontal="center" vertical="center" shrinkToFit="1"/>
      <protection locked="0"/>
    </xf>
    <xf numFmtId="0" fontId="17" fillId="0" borderId="19" xfId="0" applyFont="1" applyBorder="1" applyAlignment="1">
      <alignment horizontal="center" vertical="center" shrinkToFit="1"/>
    </xf>
    <xf numFmtId="0" fontId="17" fillId="0" borderId="21" xfId="0" applyFont="1" applyBorder="1" applyAlignment="1">
      <alignment horizontal="center" vertical="center" shrinkToFit="1"/>
    </xf>
    <xf numFmtId="0" fontId="17" fillId="0" borderId="5" xfId="0" applyFont="1" applyBorder="1" applyAlignment="1">
      <alignment horizontal="center" vertical="center" shrinkToFit="1"/>
    </xf>
    <xf numFmtId="49" fontId="17" fillId="0" borderId="21" xfId="0" applyNumberFormat="1" applyFont="1" applyBorder="1" applyAlignment="1">
      <alignment horizontal="center" vertical="center" shrinkToFit="1"/>
    </xf>
    <xf numFmtId="49" fontId="17" fillId="0" borderId="5" xfId="0" applyNumberFormat="1" applyFont="1" applyBorder="1" applyAlignment="1">
      <alignment horizontal="center" vertical="center" shrinkToFit="1"/>
    </xf>
    <xf numFmtId="0" fontId="17" fillId="0" borderId="19" xfId="0" applyFont="1" applyBorder="1">
      <alignment vertical="center"/>
    </xf>
    <xf numFmtId="49" fontId="17" fillId="0" borderId="21" xfId="0" applyNumberFormat="1" applyFont="1" applyBorder="1" applyAlignment="1">
      <alignment horizontal="center" vertical="center" wrapText="1" shrinkToFit="1"/>
    </xf>
    <xf numFmtId="49" fontId="17" fillId="0" borderId="5" xfId="0" applyNumberFormat="1" applyFont="1" applyBorder="1" applyAlignment="1">
      <alignment horizontal="center" vertical="center" wrapText="1" shrinkToFit="1"/>
    </xf>
    <xf numFmtId="0" fontId="17" fillId="0" borderId="12" xfId="0" applyFont="1" applyBorder="1" applyAlignment="1">
      <alignment horizontal="center" vertical="center" shrinkToFit="1"/>
    </xf>
    <xf numFmtId="0" fontId="17" fillId="0" borderId="10" xfId="0" applyFont="1" applyBorder="1" applyAlignment="1">
      <alignment horizontal="center" vertical="center" shrinkToFit="1"/>
    </xf>
    <xf numFmtId="0" fontId="17" fillId="0" borderId="11" xfId="0" applyFont="1" applyBorder="1" applyAlignment="1">
      <alignment horizontal="center" vertical="center" shrinkToFit="1"/>
    </xf>
    <xf numFmtId="49" fontId="17" fillId="0" borderId="19" xfId="0" applyNumberFormat="1" applyFont="1" applyBorder="1" applyAlignment="1">
      <alignment horizontal="center" vertical="center" shrinkToFit="1"/>
    </xf>
    <xf numFmtId="0" fontId="17" fillId="0" borderId="19" xfId="0" applyFont="1" applyBorder="1" applyAlignment="1">
      <alignment horizontal="center" vertical="center" wrapText="1" shrinkToFit="1"/>
    </xf>
    <xf numFmtId="0" fontId="64" fillId="0" borderId="19" xfId="0" applyFont="1" applyBorder="1" applyAlignment="1">
      <alignment horizontal="center" vertical="center" wrapText="1" shrinkToFit="1"/>
    </xf>
    <xf numFmtId="0" fontId="64" fillId="0" borderId="19"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5" xfId="0" applyFont="1" applyBorder="1" applyAlignment="1">
      <alignment horizontal="center" vertical="center" shrinkToFit="1"/>
    </xf>
    <xf numFmtId="0" fontId="71" fillId="0" borderId="22" xfId="0" applyFont="1" applyBorder="1" applyAlignment="1">
      <alignment horizontal="center" vertical="center" shrinkToFit="1"/>
    </xf>
    <xf numFmtId="0" fontId="6" fillId="0" borderId="69" xfId="0" applyFont="1" applyBorder="1" applyAlignment="1">
      <alignment horizontal="distributed" vertical="center" shrinkToFit="1"/>
    </xf>
    <xf numFmtId="0" fontId="6" fillId="0" borderId="0" xfId="0" applyFont="1" applyAlignment="1">
      <alignment horizontal="distributed" vertical="center" shrinkToFit="1"/>
    </xf>
    <xf numFmtId="0" fontId="17" fillId="0" borderId="0" xfId="0" applyFont="1" applyAlignment="1">
      <alignment horizontal="left" vertical="center" wrapText="1" indent="1"/>
    </xf>
    <xf numFmtId="0" fontId="17" fillId="0" borderId="4" xfId="0" applyFont="1" applyBorder="1" applyAlignment="1">
      <alignment horizontal="left" vertical="center" wrapText="1" indent="1"/>
    </xf>
    <xf numFmtId="0" fontId="17" fillId="0" borderId="69" xfId="0" applyFont="1" applyBorder="1" applyAlignment="1">
      <alignment horizontal="left" vertical="center" wrapText="1" indent="1"/>
    </xf>
    <xf numFmtId="0" fontId="17" fillId="0" borderId="73" xfId="0" applyFont="1" applyBorder="1" applyAlignment="1">
      <alignment horizontal="left" vertical="center" wrapText="1" indent="1"/>
    </xf>
    <xf numFmtId="49" fontId="9" fillId="6" borderId="47" xfId="0" applyNumberFormat="1" applyFont="1" applyFill="1" applyBorder="1" applyAlignment="1">
      <alignment horizontal="distributed" vertical="center"/>
    </xf>
    <xf numFmtId="49" fontId="9" fillId="6" borderId="16" xfId="0" applyNumberFormat="1" applyFont="1" applyFill="1" applyBorder="1" applyAlignment="1">
      <alignment horizontal="distributed" vertical="center"/>
    </xf>
    <xf numFmtId="0" fontId="7" fillId="0" borderId="1" xfId="0" applyFont="1" applyBorder="1" applyAlignment="1">
      <alignment horizontal="right" vertical="center"/>
    </xf>
    <xf numFmtId="0" fontId="17" fillId="0" borderId="71" xfId="0" applyFont="1" applyBorder="1" applyAlignment="1">
      <alignment horizontal="left" vertical="center" wrapText="1" indent="1"/>
    </xf>
    <xf numFmtId="0" fontId="17" fillId="0" borderId="74" xfId="0" applyFont="1" applyBorder="1" applyAlignment="1">
      <alignment horizontal="left" vertical="center" wrapText="1" indent="1"/>
    </xf>
    <xf numFmtId="0" fontId="9" fillId="0" borderId="69" xfId="0" applyFont="1" applyBorder="1" applyAlignment="1">
      <alignment horizontal="left" wrapText="1"/>
    </xf>
    <xf numFmtId="0" fontId="9" fillId="0" borderId="0" xfId="0" applyFont="1" applyAlignment="1">
      <alignment horizontal="left" wrapText="1"/>
    </xf>
    <xf numFmtId="49" fontId="22" fillId="0" borderId="0" xfId="0" applyNumberFormat="1" applyFont="1" applyAlignment="1">
      <alignment horizontal="center" vertical="center"/>
    </xf>
    <xf numFmtId="0" fontId="8" fillId="0" borderId="0" xfId="0" applyFont="1" applyAlignment="1">
      <alignment horizontal="distributed" vertical="center" shrinkToFit="1"/>
    </xf>
    <xf numFmtId="0" fontId="4" fillId="0" borderId="22" xfId="0" applyFont="1" applyBorder="1" applyAlignment="1">
      <alignment horizontal="left" vertical="center" shrinkToFit="1"/>
    </xf>
    <xf numFmtId="0" fontId="4" fillId="0" borderId="23" xfId="0" applyFont="1" applyBorder="1" applyAlignment="1">
      <alignment horizontal="left" vertical="center" shrinkToFit="1"/>
    </xf>
    <xf numFmtId="0" fontId="12" fillId="0" borderId="12" xfId="0" applyFont="1" applyBorder="1" applyAlignment="1">
      <alignment horizontal="center" vertical="center" shrinkToFit="1"/>
    </xf>
    <xf numFmtId="0" fontId="12" fillId="0" borderId="10" xfId="0" applyFont="1" applyBorder="1" applyAlignment="1">
      <alignment horizontal="center" vertical="center" shrinkToFit="1"/>
    </xf>
    <xf numFmtId="0" fontId="12" fillId="0" borderId="11" xfId="0" applyFont="1" applyBorder="1" applyAlignment="1">
      <alignment horizontal="center" vertical="center" shrinkToFit="1"/>
    </xf>
    <xf numFmtId="0" fontId="9" fillId="0" borderId="0" xfId="0" applyFont="1" applyAlignment="1">
      <alignment horizontal="left" vertical="center" shrinkToFit="1"/>
    </xf>
    <xf numFmtId="180" fontId="24" fillId="0" borderId="0" xfId="0" applyNumberFormat="1" applyFont="1" applyAlignment="1">
      <alignment horizontal="left" indent="1" shrinkToFit="1"/>
    </xf>
    <xf numFmtId="180" fontId="24" fillId="0" borderId="2" xfId="0" applyNumberFormat="1" applyFont="1" applyBorder="1" applyAlignment="1">
      <alignment horizontal="left" vertical="center" indent="3" shrinkToFit="1"/>
    </xf>
    <xf numFmtId="0" fontId="12" fillId="0" borderId="0" xfId="0" applyFont="1" applyAlignment="1">
      <alignment horizontal="left" vertical="center" wrapText="1" indent="1"/>
    </xf>
    <xf numFmtId="177" fontId="7" fillId="0" borderId="0" xfId="0" applyNumberFormat="1" applyFont="1" applyAlignment="1">
      <alignment horizontal="distributed" vertical="center"/>
    </xf>
    <xf numFmtId="0" fontId="7" fillId="0" borderId="0" xfId="0" applyFont="1" applyAlignment="1">
      <alignment horizontal="left" vertical="center" shrinkToFit="1"/>
    </xf>
    <xf numFmtId="0" fontId="7" fillId="0" borderId="72" xfId="0" applyFont="1" applyBorder="1" applyAlignment="1">
      <alignment horizontal="left" vertical="center" shrinkToFit="1"/>
    </xf>
    <xf numFmtId="0" fontId="12" fillId="0" borderId="60" xfId="0" applyFont="1" applyBorder="1" applyAlignment="1">
      <alignment horizontal="distributed" vertical="center" justifyLastLine="1" shrinkToFit="1"/>
    </xf>
    <xf numFmtId="0" fontId="12" fillId="0" borderId="61" xfId="0" applyFont="1" applyBorder="1" applyAlignment="1">
      <alignment horizontal="distributed" vertical="center" justifyLastLine="1" shrinkToFit="1"/>
    </xf>
    <xf numFmtId="0" fontId="12" fillId="0" borderId="62" xfId="0" applyFont="1" applyBorder="1" applyAlignment="1">
      <alignment horizontal="distributed" vertical="center" justifyLastLine="1" shrinkToFit="1"/>
    </xf>
    <xf numFmtId="0" fontId="28" fillId="0" borderId="0" xfId="2" applyNumberFormat="1" applyFont="1" applyBorder="1" applyAlignment="1">
      <alignment horizontal="center" vertical="center" shrinkToFit="1"/>
    </xf>
    <xf numFmtId="0" fontId="12" fillId="0" borderId="0" xfId="0" applyFont="1" applyAlignment="1">
      <alignment vertical="center" shrinkToFit="1"/>
    </xf>
    <xf numFmtId="0" fontId="7" fillId="0" borderId="0" xfId="2" applyNumberFormat="1" applyFont="1" applyBorder="1" applyAlignment="1">
      <alignment horizontal="center" vertical="center" shrinkToFit="1"/>
    </xf>
    <xf numFmtId="0" fontId="9" fillId="0" borderId="0" xfId="0" applyFont="1" applyAlignment="1">
      <alignment horizontal="distributed" vertical="center"/>
    </xf>
    <xf numFmtId="0" fontId="21" fillId="0" borderId="0" xfId="0" applyFont="1" applyAlignment="1">
      <alignment horizontal="center" vertical="center" shrinkToFit="1"/>
    </xf>
    <xf numFmtId="0" fontId="6" fillId="0" borderId="71" xfId="0" applyFont="1" applyBorder="1" applyAlignment="1">
      <alignment horizontal="distributed" vertical="center" shrinkToFit="1"/>
    </xf>
    <xf numFmtId="0" fontId="26" fillId="0" borderId="0" xfId="0" applyFont="1" applyAlignment="1">
      <alignment horizontal="right"/>
    </xf>
    <xf numFmtId="49" fontId="8" fillId="5" borderId="10" xfId="0" applyNumberFormat="1" applyFont="1" applyFill="1" applyBorder="1" applyAlignment="1">
      <alignment horizontal="distributed" vertical="center"/>
    </xf>
    <xf numFmtId="49" fontId="8" fillId="5" borderId="11" xfId="0" applyNumberFormat="1" applyFont="1" applyFill="1" applyBorder="1" applyAlignment="1">
      <alignment horizontal="distributed" vertical="center"/>
    </xf>
    <xf numFmtId="0" fontId="8" fillId="5" borderId="10" xfId="0" applyFont="1" applyFill="1" applyBorder="1" applyAlignment="1">
      <alignment horizontal="distributed" vertical="center" shrinkToFit="1"/>
    </xf>
    <xf numFmtId="0" fontId="8" fillId="5" borderId="11" xfId="0" applyFont="1" applyFill="1" applyBorder="1" applyAlignment="1">
      <alignment horizontal="distributed" vertical="center" shrinkToFit="1"/>
    </xf>
    <xf numFmtId="0" fontId="6" fillId="0" borderId="0" xfId="0" applyFont="1" applyAlignment="1">
      <alignment horizontal="distributed" vertical="center" wrapText="1" shrinkToFit="1"/>
    </xf>
    <xf numFmtId="0" fontId="17" fillId="0" borderId="0" xfId="0" applyFont="1" applyAlignment="1">
      <alignment horizontal="left" vertical="center" indent="1" shrinkToFit="1"/>
    </xf>
    <xf numFmtId="0" fontId="17" fillId="0" borderId="4" xfId="0" applyFont="1" applyBorder="1" applyAlignment="1">
      <alignment horizontal="left" vertical="center" indent="1" shrinkToFit="1"/>
    </xf>
    <xf numFmtId="0" fontId="6" fillId="0" borderId="70" xfId="0" applyFont="1" applyBorder="1" applyAlignment="1">
      <alignment horizontal="center" vertical="center" wrapText="1"/>
    </xf>
    <xf numFmtId="0" fontId="9" fillId="6" borderId="67" xfId="0" applyFont="1" applyFill="1" applyBorder="1" applyAlignment="1">
      <alignment horizontal="distributed" vertical="center"/>
    </xf>
    <xf numFmtId="0" fontId="9" fillId="6" borderId="68" xfId="0" applyFont="1" applyFill="1" applyBorder="1" applyAlignment="1">
      <alignment horizontal="distributed" vertical="center"/>
    </xf>
    <xf numFmtId="0" fontId="12" fillId="0" borderId="0" xfId="0" applyFont="1" applyAlignment="1">
      <alignment horizontal="left" vertical="top" wrapText="1" indent="1"/>
    </xf>
    <xf numFmtId="0" fontId="12" fillId="0" borderId="0" xfId="0" applyFont="1" applyAlignment="1">
      <alignment horizontal="left" vertical="center" indent="1" shrinkToFit="1"/>
    </xf>
    <xf numFmtId="49" fontId="12" fillId="0" borderId="0" xfId="0" applyNumberFormat="1" applyFont="1" applyAlignment="1">
      <alignment horizontal="left" vertical="center" wrapText="1" indent="1"/>
    </xf>
    <xf numFmtId="49" fontId="6" fillId="6" borderId="41" xfId="0" applyNumberFormat="1" applyFont="1" applyFill="1" applyBorder="1" applyAlignment="1">
      <alignment horizontal="distributed" vertical="center"/>
    </xf>
    <xf numFmtId="49" fontId="6" fillId="6" borderId="25" xfId="0" applyNumberFormat="1" applyFont="1" applyFill="1" applyBorder="1" applyAlignment="1">
      <alignment horizontal="distributed" vertical="center"/>
    </xf>
    <xf numFmtId="49" fontId="8" fillId="0" borderId="0" xfId="0" applyNumberFormat="1" applyFont="1" applyAlignment="1">
      <alignment horizontal="center" vertical="center" wrapText="1"/>
    </xf>
    <xf numFmtId="0" fontId="17" fillId="0" borderId="0" xfId="0" applyFont="1" applyAlignment="1">
      <alignment horizontal="center" vertical="center"/>
    </xf>
    <xf numFmtId="49" fontId="6" fillId="6" borderId="65" xfId="0" applyNumberFormat="1" applyFont="1" applyFill="1" applyBorder="1" applyAlignment="1">
      <alignment horizontal="distributed" vertical="center"/>
    </xf>
    <xf numFmtId="49" fontId="6" fillId="6" borderId="66" xfId="0" applyNumberFormat="1" applyFont="1" applyFill="1" applyBorder="1" applyAlignment="1">
      <alignment horizontal="distributed" vertical="center"/>
    </xf>
    <xf numFmtId="49" fontId="9" fillId="6" borderId="39" xfId="0" applyNumberFormat="1" applyFont="1" applyFill="1" applyBorder="1" applyAlignment="1">
      <alignment horizontal="distributed" vertical="center"/>
    </xf>
    <xf numFmtId="49" fontId="9" fillId="6" borderId="14" xfId="0" applyNumberFormat="1" applyFont="1" applyFill="1" applyBorder="1" applyAlignment="1">
      <alignment horizontal="distributed" vertical="center"/>
    </xf>
    <xf numFmtId="0" fontId="8" fillId="0" borderId="0" xfId="0" applyFont="1" applyAlignment="1">
      <alignment horizontal="distributed" vertical="center" wrapText="1" shrinkToFit="1"/>
    </xf>
    <xf numFmtId="0" fontId="17" fillId="7" borderId="75" xfId="4" applyFont="1" applyFill="1" applyBorder="1" applyAlignment="1">
      <alignment horizontal="center" vertical="center" wrapText="1"/>
    </xf>
    <xf numFmtId="0" fontId="17" fillId="7" borderId="76" xfId="4" applyFont="1" applyFill="1" applyBorder="1" applyAlignment="1">
      <alignment horizontal="center" vertical="center" wrapText="1"/>
    </xf>
    <xf numFmtId="0" fontId="17" fillId="7" borderId="77" xfId="4" applyFont="1" applyFill="1" applyBorder="1" applyAlignment="1">
      <alignment horizontal="center" vertical="center" wrapText="1"/>
    </xf>
    <xf numFmtId="0" fontId="2" fillId="7" borderId="75" xfId="4" applyFill="1" applyBorder="1" applyAlignment="1">
      <alignment horizontal="center" vertical="center" shrinkToFit="1"/>
    </xf>
    <xf numFmtId="0" fontId="2" fillId="7" borderId="76" xfId="4" applyFill="1" applyBorder="1" applyAlignment="1">
      <alignment horizontal="center" vertical="center" shrinkToFit="1"/>
    </xf>
    <xf numFmtId="0" fontId="55" fillId="7" borderId="41" xfId="4" applyFont="1" applyFill="1" applyBorder="1" applyAlignment="1">
      <alignment horizontal="left" vertical="center" wrapText="1"/>
    </xf>
    <xf numFmtId="0" fontId="55" fillId="7" borderId="24" xfId="4" applyFont="1" applyFill="1" applyBorder="1" applyAlignment="1">
      <alignment horizontal="left" vertical="center" wrapText="1"/>
    </xf>
    <xf numFmtId="0" fontId="16" fillId="7" borderId="75" xfId="4" applyFont="1" applyFill="1" applyBorder="1" applyAlignment="1">
      <alignment horizontal="center" vertical="center" wrapText="1"/>
    </xf>
    <xf numFmtId="0" fontId="16" fillId="7" borderId="76" xfId="4" applyFont="1" applyFill="1" applyBorder="1" applyAlignment="1">
      <alignment horizontal="center" vertical="center" wrapText="1"/>
    </xf>
    <xf numFmtId="0" fontId="17" fillId="7" borderId="78" xfId="4" applyFont="1" applyFill="1" applyBorder="1" applyAlignment="1">
      <alignment horizontal="center" vertical="center" wrapText="1"/>
    </xf>
    <xf numFmtId="0" fontId="17" fillId="7" borderId="79" xfId="4" applyFont="1" applyFill="1" applyBorder="1" applyAlignment="1">
      <alignment horizontal="center" vertical="center" wrapText="1"/>
    </xf>
    <xf numFmtId="0" fontId="17" fillId="7" borderId="75" xfId="4" applyFont="1" applyFill="1" applyBorder="1" applyAlignment="1">
      <alignment horizontal="center" vertical="center" shrinkToFit="1"/>
    </xf>
    <xf numFmtId="0" fontId="17" fillId="7" borderId="76" xfId="4" applyFont="1" applyFill="1" applyBorder="1" applyAlignment="1">
      <alignment horizontal="center" vertical="center" shrinkToFit="1"/>
    </xf>
    <xf numFmtId="0" fontId="56"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horizontal="left" vertical="center" indent="2"/>
    </xf>
    <xf numFmtId="0" fontId="7" fillId="0" borderId="0" xfId="0" applyFont="1" applyAlignment="1">
      <alignment horizontal="left" vertical="center" indent="3"/>
    </xf>
    <xf numFmtId="0" fontId="14" fillId="0" borderId="0" xfId="0" applyFont="1" applyAlignment="1">
      <alignment horizontal="left" vertical="center" wrapText="1" indent="2"/>
    </xf>
    <xf numFmtId="0" fontId="7" fillId="0" borderId="0" xfId="0" applyFont="1" applyAlignment="1">
      <alignment horizontal="distributed" vertical="center" shrinkToFit="1"/>
    </xf>
    <xf numFmtId="0" fontId="7" fillId="0" borderId="0" xfId="0" applyFont="1" applyAlignment="1">
      <alignment vertical="center" shrinkToFit="1"/>
    </xf>
    <xf numFmtId="0" fontId="7" fillId="0" borderId="12" xfId="0" applyFont="1" applyBorder="1" applyAlignment="1">
      <alignment horizontal="center" vertical="center" shrinkToFit="1"/>
    </xf>
    <xf numFmtId="0" fontId="7" fillId="0" borderId="11" xfId="0" applyFont="1" applyBorder="1" applyAlignment="1">
      <alignment horizontal="center" vertical="center" shrinkToFit="1"/>
    </xf>
    <xf numFmtId="0" fontId="8" fillId="0" borderId="21" xfId="0" applyFont="1" applyBorder="1" applyAlignment="1">
      <alignment horizontal="left" vertical="center" wrapText="1"/>
    </xf>
    <xf numFmtId="0" fontId="8" fillId="0" borderId="5" xfId="0" applyFont="1" applyBorder="1" applyAlignment="1">
      <alignment horizontal="left" vertical="center" wrapText="1"/>
    </xf>
    <xf numFmtId="0" fontId="7" fillId="0" borderId="82" xfId="0" applyFont="1" applyBorder="1" applyAlignment="1">
      <alignment horizontal="left" vertical="center" indent="1"/>
    </xf>
    <xf numFmtId="0" fontId="7" fillId="0" borderId="11" xfId="0" applyFont="1" applyBorder="1" applyAlignment="1">
      <alignment horizontal="left" vertical="center" indent="1"/>
    </xf>
    <xf numFmtId="0" fontId="7" fillId="0" borderId="82" xfId="0" applyFont="1" applyBorder="1" applyAlignment="1">
      <alignment horizontal="left" vertical="center" wrapText="1" indent="1"/>
    </xf>
    <xf numFmtId="0" fontId="7" fillId="0" borderId="11" xfId="0" applyFont="1" applyBorder="1" applyAlignment="1">
      <alignment horizontal="left" vertical="center" wrapText="1" indent="1"/>
    </xf>
    <xf numFmtId="0" fontId="8" fillId="0" borderId="12" xfId="0" applyFont="1" applyBorder="1" applyAlignment="1">
      <alignment vertical="center" wrapText="1"/>
    </xf>
    <xf numFmtId="0" fontId="8" fillId="0" borderId="11" xfId="0" applyFont="1" applyBorder="1" applyAlignment="1">
      <alignment vertical="center" wrapText="1"/>
    </xf>
    <xf numFmtId="0" fontId="7" fillId="0" borderId="12"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80" xfId="0" applyFont="1" applyBorder="1" applyAlignment="1">
      <alignment horizontal="left" vertical="center" indent="1"/>
    </xf>
    <xf numFmtId="0" fontId="7" fillId="0" borderId="81" xfId="0" applyFont="1" applyBorder="1" applyAlignment="1">
      <alignment horizontal="left" vertical="center" indent="1"/>
    </xf>
    <xf numFmtId="0" fontId="8" fillId="0" borderId="34" xfId="0" applyFont="1" applyBorder="1" applyAlignment="1">
      <alignment horizontal="left" vertical="center" wrapText="1"/>
    </xf>
    <xf numFmtId="0" fontId="8" fillId="0" borderId="20" xfId="0" applyFont="1" applyBorder="1" applyAlignment="1">
      <alignment horizontal="left" vertical="center" wrapText="1"/>
    </xf>
    <xf numFmtId="0" fontId="8" fillId="0" borderId="32" xfId="0" applyFont="1" applyBorder="1" applyAlignment="1">
      <alignment horizontal="left" vertical="center" wrapText="1"/>
    </xf>
    <xf numFmtId="0" fontId="8" fillId="0" borderId="23" xfId="0" applyFont="1" applyBorder="1" applyAlignment="1">
      <alignment horizontal="left" vertical="center" wrapText="1"/>
    </xf>
    <xf numFmtId="0" fontId="7" fillId="0" borderId="19" xfId="0" applyFont="1" applyBorder="1" applyAlignment="1">
      <alignment horizontal="center" vertical="center" shrinkToFit="1"/>
    </xf>
    <xf numFmtId="0" fontId="7" fillId="0" borderId="0" xfId="0" applyFont="1" applyAlignment="1" applyProtection="1">
      <alignment horizontal="left" vertical="center"/>
      <protection locked="0"/>
    </xf>
    <xf numFmtId="0" fontId="7" fillId="0" borderId="0" xfId="0" applyFont="1" applyAlignment="1">
      <alignment horizontal="left" vertical="center" indent="1" shrinkToFit="1"/>
    </xf>
    <xf numFmtId="0" fontId="7" fillId="0" borderId="22" xfId="0" applyFont="1" applyBorder="1" applyProtection="1">
      <alignment vertical="center"/>
      <protection locked="0"/>
    </xf>
    <xf numFmtId="0" fontId="7" fillId="0" borderId="0" xfId="0" applyFont="1" applyAlignment="1">
      <alignment horizontal="center" vertical="center"/>
    </xf>
    <xf numFmtId="0" fontId="7" fillId="0" borderId="0" xfId="0" applyFont="1" applyAlignment="1" applyProtection="1">
      <alignment horizontal="distributed" vertical="center"/>
      <protection locked="0"/>
    </xf>
    <xf numFmtId="0" fontId="7" fillId="0" borderId="12" xfId="0" applyFont="1" applyBorder="1" applyProtection="1">
      <alignment vertical="center"/>
      <protection locked="0"/>
    </xf>
    <xf numFmtId="0" fontId="7" fillId="0" borderId="10" xfId="0" applyFont="1" applyBorder="1" applyProtection="1">
      <alignment vertical="center"/>
      <protection locked="0"/>
    </xf>
    <xf numFmtId="0" fontId="7" fillId="0" borderId="11" xfId="0" applyFont="1" applyBorder="1" applyProtection="1">
      <alignment vertical="center"/>
      <protection locked="0"/>
    </xf>
    <xf numFmtId="0" fontId="7" fillId="0" borderId="22" xfId="0" applyFont="1" applyBorder="1" applyAlignment="1" applyProtection="1">
      <alignment vertical="center" shrinkToFit="1"/>
      <protection locked="0"/>
    </xf>
    <xf numFmtId="0" fontId="6" fillId="0" borderId="0" xfId="0" applyFont="1" applyAlignment="1">
      <alignment horizontal="left" vertical="top" wrapText="1"/>
    </xf>
    <xf numFmtId="0" fontId="0" fillId="0" borderId="0" xfId="0" applyAlignment="1">
      <alignment horizontal="left" vertical="center" indent="2" shrinkToFit="1"/>
    </xf>
    <xf numFmtId="0" fontId="7" fillId="0" borderId="0" xfId="0" applyFont="1" applyAlignment="1">
      <alignment horizontal="right" vertical="center"/>
    </xf>
    <xf numFmtId="0" fontId="39"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indent="1" shrinkToFit="1"/>
    </xf>
    <xf numFmtId="0" fontId="99" fillId="0" borderId="0" xfId="6" applyFont="1" applyAlignment="1">
      <alignment horizontal="left" vertical="center"/>
    </xf>
    <xf numFmtId="0" fontId="100" fillId="0" borderId="0" xfId="6" applyFont="1" applyAlignment="1">
      <alignment horizontal="center" vertical="center"/>
    </xf>
    <xf numFmtId="0" fontId="82" fillId="0" borderId="0" xfId="6" applyFont="1" applyAlignment="1">
      <alignment horizontal="left" vertical="center" wrapText="1"/>
    </xf>
    <xf numFmtId="0" fontId="82" fillId="0" borderId="0" xfId="6" applyFont="1" applyAlignment="1">
      <alignment horizontal="center" vertical="center"/>
    </xf>
    <xf numFmtId="0" fontId="82" fillId="0" borderId="19" xfId="6" applyFont="1" applyBorder="1" applyAlignment="1">
      <alignment horizontal="center" vertical="center" wrapText="1"/>
    </xf>
    <xf numFmtId="0" fontId="79" fillId="0" borderId="19" xfId="6" applyBorder="1" applyAlignment="1">
      <alignment horizontal="left" vertical="center"/>
    </xf>
    <xf numFmtId="0" fontId="82" fillId="0" borderId="19" xfId="6" applyFont="1" applyBorder="1" applyAlignment="1">
      <alignment horizontal="left" vertical="center" wrapText="1"/>
    </xf>
    <xf numFmtId="0" fontId="79" fillId="0" borderId="0" xfId="6" applyAlignment="1">
      <alignment horizontal="distributed" vertical="center"/>
    </xf>
    <xf numFmtId="0" fontId="79" fillId="0" borderId="0" xfId="6" applyAlignment="1">
      <alignment horizontal="left" vertical="center"/>
    </xf>
    <xf numFmtId="0" fontId="79" fillId="0" borderId="0" xfId="6" applyAlignment="1">
      <alignment horizontal="right" vertical="center"/>
    </xf>
    <xf numFmtId="0" fontId="82" fillId="0" borderId="0" xfId="6" applyFont="1" applyAlignment="1">
      <alignment horizontal="right" vertical="center"/>
    </xf>
    <xf numFmtId="0" fontId="29" fillId="0" borderId="0" xfId="0" applyFont="1" applyAlignment="1">
      <alignment horizontal="distributed"/>
    </xf>
    <xf numFmtId="178" fontId="33" fillId="0" borderId="6" xfId="0" applyNumberFormat="1" applyFont="1" applyBorder="1" applyAlignment="1">
      <alignment horizontal="left" indent="1" shrinkToFit="1"/>
    </xf>
    <xf numFmtId="0" fontId="29" fillId="0" borderId="6" xfId="0" applyFont="1" applyBorder="1" applyAlignment="1">
      <alignment horizontal="left" indent="1"/>
    </xf>
    <xf numFmtId="0" fontId="29" fillId="0" borderId="85" xfId="0" applyFont="1" applyBorder="1" applyAlignment="1">
      <alignment horizontal="center" vertical="top"/>
    </xf>
    <xf numFmtId="0" fontId="78" fillId="0" borderId="94" xfId="8" applyFont="1" applyBorder="1" applyAlignment="1">
      <alignment horizontal="left" vertical="center" wrapText="1"/>
    </xf>
    <xf numFmtId="0" fontId="0" fillId="0" borderId="95" xfId="0" applyBorder="1" applyAlignment="1">
      <alignment horizontal="left" vertical="center"/>
    </xf>
    <xf numFmtId="0" fontId="0" fillId="0" borderId="96" xfId="0" applyBorder="1" applyAlignment="1">
      <alignment horizontal="left" vertical="center"/>
    </xf>
    <xf numFmtId="0" fontId="30" fillId="0" borderId="0" xfId="0" applyFont="1" applyAlignment="1">
      <alignment horizontal="center"/>
    </xf>
    <xf numFmtId="0" fontId="115" fillId="0" borderId="97" xfId="8" applyFont="1" applyBorder="1" applyAlignment="1">
      <alignment horizontal="left" vertical="top" wrapText="1"/>
    </xf>
    <xf numFmtId="0" fontId="115" fillId="0" borderId="98" xfId="8" applyFont="1" applyBorder="1" applyAlignment="1">
      <alignment horizontal="left" vertical="top" wrapText="1"/>
    </xf>
    <xf numFmtId="0" fontId="115" fillId="0" borderId="99" xfId="8" applyFont="1" applyBorder="1" applyAlignment="1">
      <alignment horizontal="left" vertical="top" wrapText="1"/>
    </xf>
    <xf numFmtId="0" fontId="34" fillId="0" borderId="0" xfId="0" applyFont="1" applyAlignment="1">
      <alignment horizontal="justify" vertical="center" wrapText="1"/>
    </xf>
    <xf numFmtId="180" fontId="33" fillId="0" borderId="6" xfId="0" applyNumberFormat="1" applyFont="1" applyBorder="1" applyAlignment="1">
      <alignment horizontal="left" indent="1" shrinkToFit="1"/>
    </xf>
    <xf numFmtId="180" fontId="33" fillId="0" borderId="6" xfId="0" applyNumberFormat="1" applyFont="1" applyBorder="1" applyAlignment="1">
      <alignment shrinkToFit="1"/>
    </xf>
    <xf numFmtId="0" fontId="110" fillId="0" borderId="88" xfId="0" applyFont="1" applyBorder="1" applyAlignment="1">
      <alignment horizontal="center" vertical="center" wrapText="1"/>
    </xf>
    <xf numFmtId="0" fontId="110" fillId="0" borderId="89" xfId="0" applyFont="1" applyBorder="1" applyAlignment="1">
      <alignment horizontal="center" vertical="center" wrapText="1"/>
    </xf>
    <xf numFmtId="0" fontId="110" fillId="0" borderId="90" xfId="0" applyFont="1" applyBorder="1" applyAlignment="1">
      <alignment horizontal="center" vertical="center" wrapText="1"/>
    </xf>
    <xf numFmtId="0" fontId="110" fillId="0" borderId="91" xfId="0" applyFont="1" applyBorder="1" applyAlignment="1">
      <alignment horizontal="center" vertical="center" wrapText="1"/>
    </xf>
    <xf numFmtId="0" fontId="110" fillId="0" borderId="92" xfId="0" applyFont="1" applyBorder="1" applyAlignment="1">
      <alignment horizontal="center" vertical="center" wrapText="1"/>
    </xf>
    <xf numFmtId="0" fontId="110" fillId="0" borderId="93" xfId="0" applyFont="1" applyBorder="1" applyAlignment="1">
      <alignment horizontal="center" vertical="center" wrapText="1"/>
    </xf>
    <xf numFmtId="0" fontId="40" fillId="0" borderId="88" xfId="0" applyFont="1" applyBorder="1" applyAlignment="1">
      <alignment horizontal="center" vertical="top" wrapText="1"/>
    </xf>
    <xf numFmtId="0" fontId="40" fillId="0" borderId="89" xfId="0" applyFont="1" applyBorder="1" applyAlignment="1">
      <alignment horizontal="center" vertical="top" wrapText="1"/>
    </xf>
    <xf numFmtId="0" fontId="40" fillId="0" borderId="90" xfId="0" applyFont="1" applyBorder="1" applyAlignment="1">
      <alignment horizontal="center" vertical="top" wrapText="1"/>
    </xf>
    <xf numFmtId="0" fontId="40" fillId="0" borderId="35" xfId="0" applyFont="1" applyBorder="1" applyAlignment="1">
      <alignment horizontal="center" vertical="top" wrapText="1"/>
    </xf>
    <xf numFmtId="0" fontId="40" fillId="0" borderId="0" xfId="0" applyFont="1" applyAlignment="1">
      <alignment horizontal="center" vertical="top" wrapText="1"/>
    </xf>
    <xf numFmtId="0" fontId="40" fillId="0" borderId="72" xfId="0" applyFont="1" applyBorder="1" applyAlignment="1">
      <alignment horizontal="center" vertical="top" wrapText="1"/>
    </xf>
    <xf numFmtId="0" fontId="40" fillId="0" borderId="91" xfId="0" applyFont="1" applyBorder="1" applyAlignment="1">
      <alignment horizontal="center" vertical="top" wrapText="1"/>
    </xf>
    <xf numFmtId="0" fontId="40" fillId="0" borderId="92" xfId="0" applyFont="1" applyBorder="1" applyAlignment="1">
      <alignment horizontal="center" vertical="top" wrapText="1"/>
    </xf>
    <xf numFmtId="0" fontId="40" fillId="0" borderId="93" xfId="0" applyFont="1" applyBorder="1" applyAlignment="1">
      <alignment horizontal="center" vertical="top" wrapText="1"/>
    </xf>
    <xf numFmtId="0" fontId="40" fillId="0" borderId="0" xfId="0" applyFont="1" applyAlignment="1">
      <alignment horizontal="distributed" wrapText="1"/>
    </xf>
    <xf numFmtId="0" fontId="29" fillId="0" borderId="0" xfId="0" applyFont="1" applyAlignment="1">
      <alignment horizontal="left" vertical="distributed" wrapText="1" indent="1"/>
    </xf>
    <xf numFmtId="49" fontId="40" fillId="0" borderId="0" xfId="0" applyNumberFormat="1" applyFont="1" applyAlignment="1">
      <alignment horizontal="distributed"/>
    </xf>
    <xf numFmtId="0" fontId="78" fillId="0" borderId="100" xfId="8" applyFont="1" applyBorder="1" applyAlignment="1">
      <alignment horizontal="left" vertical="center" wrapText="1"/>
    </xf>
    <xf numFmtId="0" fontId="0" fillId="0" borderId="101" xfId="0" applyBorder="1" applyAlignment="1">
      <alignment horizontal="left" vertical="center"/>
    </xf>
    <xf numFmtId="0" fontId="0" fillId="0" borderId="102" xfId="0" applyBorder="1" applyAlignment="1">
      <alignment horizontal="left" vertical="center"/>
    </xf>
    <xf numFmtId="0" fontId="29" fillId="0" borderId="6" xfId="0" applyFont="1" applyBorder="1" applyAlignment="1">
      <alignment horizontal="distributed" indent="1"/>
    </xf>
    <xf numFmtId="0" fontId="34" fillId="0" borderId="0" xfId="0" applyFont="1" applyAlignment="1">
      <alignment horizontal="left"/>
    </xf>
    <xf numFmtId="0" fontId="87" fillId="0" borderId="0" xfId="0" applyFont="1" applyAlignment="1">
      <alignment vertical="center" wrapText="1"/>
    </xf>
    <xf numFmtId="0" fontId="89" fillId="0" borderId="0" xfId="0" applyFont="1" applyAlignment="1">
      <alignment horizontal="center" vertical="center"/>
    </xf>
    <xf numFmtId="0" fontId="87" fillId="0" borderId="0" xfId="0" applyFont="1" applyAlignment="1" applyProtection="1">
      <alignment horizontal="distributed" vertical="center"/>
      <protection locked="0"/>
    </xf>
    <xf numFmtId="0" fontId="101" fillId="0" borderId="0" xfId="0" applyFont="1" applyAlignment="1">
      <alignment horizontal="left" vertical="center" indent="1" shrinkToFit="1"/>
    </xf>
    <xf numFmtId="0" fontId="87" fillId="0" borderId="19" xfId="0" applyFont="1" applyBorder="1" applyAlignment="1">
      <alignment horizontal="center" vertical="center"/>
    </xf>
    <xf numFmtId="0" fontId="87" fillId="0" borderId="12" xfId="0" applyFont="1" applyBorder="1" applyAlignment="1" applyProtection="1">
      <alignment vertical="center" shrinkToFit="1"/>
      <protection locked="0"/>
    </xf>
    <xf numFmtId="0" fontId="87" fillId="0" borderId="11" xfId="0" applyFont="1" applyBorder="1" applyAlignment="1" applyProtection="1">
      <alignment vertical="center" shrinkToFit="1"/>
      <protection locked="0"/>
    </xf>
    <xf numFmtId="0" fontId="87" fillId="0" borderId="10" xfId="0" applyFont="1" applyBorder="1" applyAlignment="1" applyProtection="1">
      <alignment vertical="center" shrinkToFit="1"/>
      <protection locked="0"/>
    </xf>
    <xf numFmtId="0" fontId="92" fillId="0" borderId="12" xfId="0" applyFont="1" applyBorder="1" applyAlignment="1" applyProtection="1">
      <alignment vertical="center" shrinkToFit="1"/>
      <protection locked="0"/>
    </xf>
    <xf numFmtId="0" fontId="92" fillId="0" borderId="10" xfId="0" applyFont="1" applyBorder="1" applyAlignment="1" applyProtection="1">
      <alignment vertical="center" shrinkToFit="1"/>
      <protection locked="0"/>
    </xf>
    <xf numFmtId="0" fontId="92" fillId="0" borderId="11" xfId="0" applyFont="1" applyBorder="1" applyAlignment="1" applyProtection="1">
      <alignment vertical="center" shrinkToFit="1"/>
      <protection locked="0"/>
    </xf>
    <xf numFmtId="0" fontId="115" fillId="0" borderId="97" xfId="8" applyFont="1" applyBorder="1" applyAlignment="1">
      <alignment horizontal="left" vertical="center" wrapText="1"/>
    </xf>
    <xf numFmtId="0" fontId="115" fillId="0" borderId="98" xfId="8" applyFont="1" applyBorder="1" applyAlignment="1">
      <alignment horizontal="left" vertical="center" wrapText="1"/>
    </xf>
    <xf numFmtId="0" fontId="0" fillId="0" borderId="98" xfId="0" applyBorder="1">
      <alignment vertical="center"/>
    </xf>
    <xf numFmtId="0" fontId="0" fillId="0" borderId="99" xfId="0" applyBorder="1">
      <alignment vertical="center"/>
    </xf>
    <xf numFmtId="0" fontId="88" fillId="0" borderId="0" xfId="0" applyFont="1" applyAlignment="1">
      <alignment vertical="center" wrapText="1"/>
    </xf>
    <xf numFmtId="0" fontId="87" fillId="0" borderId="12" xfId="0" applyFont="1" applyBorder="1" applyAlignment="1">
      <alignment horizontal="center" vertical="center"/>
    </xf>
    <xf numFmtId="0" fontId="87" fillId="0" borderId="11" xfId="0" applyFont="1" applyBorder="1" applyAlignment="1">
      <alignment horizontal="center" vertical="center"/>
    </xf>
    <xf numFmtId="0" fontId="87" fillId="0" borderId="10" xfId="0" applyFont="1" applyBorder="1" applyAlignment="1">
      <alignment horizontal="center" vertical="center"/>
    </xf>
    <xf numFmtId="0" fontId="30" fillId="0" borderId="0" xfId="0" applyFont="1" applyAlignment="1">
      <alignment horizontal="center" vertical="center"/>
    </xf>
    <xf numFmtId="0" fontId="29" fillId="0" borderId="0" xfId="0" applyFont="1" applyAlignment="1">
      <alignment horizontal="distributed" indent="1"/>
    </xf>
    <xf numFmtId="180" fontId="78" fillId="0" borderId="0" xfId="0" applyNumberFormat="1" applyFont="1" applyAlignment="1">
      <alignment horizontal="left" indent="1" shrinkToFit="1"/>
    </xf>
    <xf numFmtId="180" fontId="78" fillId="0" borderId="0" xfId="0" applyNumberFormat="1" applyFont="1" applyAlignment="1">
      <alignment horizontal="left" indent="1"/>
    </xf>
    <xf numFmtId="177" fontId="33" fillId="0" borderId="0" xfId="0" applyNumberFormat="1" applyFont="1" applyAlignment="1">
      <alignment horizontal="left" indent="1"/>
    </xf>
    <xf numFmtId="0" fontId="34" fillId="0" borderId="0" xfId="0" applyFont="1" applyAlignment="1">
      <alignment horizontal="left" wrapText="1" indent="1"/>
    </xf>
    <xf numFmtId="0" fontId="29" fillId="0" borderId="0" xfId="0" applyFont="1" applyAlignment="1">
      <alignment horizontal="left" wrapText="1" indent="1"/>
    </xf>
    <xf numFmtId="0" fontId="121" fillId="3" borderId="0" xfId="5" applyFont="1" applyFill="1" applyAlignment="1" applyProtection="1">
      <alignment horizontal="left" vertical="center" wrapText="1"/>
      <protection hidden="1"/>
    </xf>
    <xf numFmtId="0" fontId="122" fillId="3" borderId="0" xfId="5" applyFont="1" applyFill="1" applyAlignment="1" applyProtection="1">
      <alignment horizontal="left" vertical="center" wrapText="1"/>
      <protection hidden="1"/>
    </xf>
    <xf numFmtId="0" fontId="122" fillId="3" borderId="31" xfId="5" applyFont="1" applyFill="1" applyBorder="1" applyAlignment="1" applyProtection="1">
      <alignment horizontal="left" vertical="center" wrapText="1"/>
      <protection hidden="1"/>
    </xf>
  </cellXfs>
  <cellStyles count="9">
    <cellStyle name="ハイパーリンク" xfId="1" builtinId="8"/>
    <cellStyle name="桁区切り" xfId="2" builtinId="6"/>
    <cellStyle name="桁区切り 2" xfId="3" xr:uid="{00000000-0005-0000-0000-000002000000}"/>
    <cellStyle name="標準" xfId="0" builtinId="0"/>
    <cellStyle name="標準 2" xfId="4" xr:uid="{00000000-0005-0000-0000-000004000000}"/>
    <cellStyle name="標準 2 2" xfId="5" xr:uid="{00000000-0005-0000-0000-000005000000}"/>
    <cellStyle name="標準 3" xfId="6" xr:uid="{00000000-0005-0000-0000-000006000000}"/>
    <cellStyle name="標準 3 2" xfId="7" xr:uid="{00000000-0005-0000-0000-000007000000}"/>
    <cellStyle name="標準_H19・20工事・委託申請書（案）" xfId="8" xr:uid="{3F826C77-F8C2-4303-9F3F-6D1E0574A707}"/>
  </cellStyles>
  <dxfs count="42">
    <dxf>
      <border>
        <left/>
        <right style="thin">
          <color indexed="64"/>
        </right>
        <top style="thin">
          <color indexed="64"/>
        </top>
        <bottom style="thin">
          <color indexed="64"/>
        </bottom>
      </border>
    </dxf>
    <dxf>
      <border>
        <left/>
        <right/>
        <top style="thin">
          <color indexed="64"/>
        </top>
        <bottom style="thin">
          <color indexed="64"/>
        </bottom>
      </border>
    </dxf>
    <dxf>
      <border>
        <left style="hair">
          <color indexed="64"/>
        </left>
        <right/>
        <top style="thin">
          <color indexed="64"/>
        </top>
        <bottom style="thin">
          <color indexed="64"/>
        </bottom>
      </border>
    </dxf>
    <dxf>
      <border>
        <left style="thin">
          <color indexed="64"/>
        </left>
        <right/>
        <top style="thin">
          <color indexed="64"/>
        </top>
        <bottom style="thin">
          <color indexed="64"/>
        </bottom>
      </border>
    </dxf>
    <dxf>
      <border>
        <left/>
        <right style="thin">
          <color indexed="64"/>
        </right>
        <top style="thin">
          <color indexed="64"/>
        </top>
        <bottom style="thin">
          <color indexed="64"/>
        </bottom>
      </border>
    </dxf>
    <dxf>
      <border>
        <left/>
        <right/>
        <top style="thin">
          <color indexed="64"/>
        </top>
        <bottom style="thin">
          <color indexed="64"/>
        </bottom>
      </border>
    </dxf>
    <dxf>
      <border>
        <left style="hair">
          <color indexed="64"/>
        </left>
        <right/>
        <top style="thin">
          <color indexed="64"/>
        </top>
        <bottom style="thin">
          <color indexed="64"/>
        </bottom>
      </border>
    </dxf>
    <dxf>
      <border>
        <left/>
        <right style="hair">
          <color indexed="64"/>
        </right>
        <top style="thin">
          <color indexed="64"/>
        </top>
        <bottom style="thin">
          <color indexed="64"/>
        </bottom>
      </border>
    </dxf>
    <dxf>
      <border>
        <left style="thin">
          <color indexed="64"/>
        </left>
        <right/>
        <top style="thin">
          <color indexed="64"/>
        </top>
        <bottom style="thin">
          <color indexed="64"/>
        </bottom>
      </border>
    </dxf>
    <dxf>
      <border>
        <left style="hair">
          <color indexed="64"/>
        </left>
        <right style="thin">
          <color indexed="64"/>
        </right>
        <top style="thin">
          <color indexed="64"/>
        </top>
        <bottom style="thin">
          <color indexed="64"/>
        </bottom>
      </border>
    </dxf>
    <dxf>
      <border>
        <left style="thin">
          <color indexed="64"/>
        </left>
        <right style="hair">
          <color indexed="64"/>
        </right>
        <top style="thin">
          <color indexed="64"/>
        </top>
        <bottom style="thin">
          <color indexed="64"/>
        </bottom>
      </border>
    </dxf>
    <dxf>
      <fill>
        <patternFill>
          <bgColor indexed="63"/>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8"/>
        </patternFill>
      </fill>
    </dxf>
    <dxf>
      <fill>
        <patternFill>
          <bgColor indexed="63"/>
        </patternFill>
      </fill>
    </dxf>
    <dxf>
      <font>
        <color rgb="FFFF0000"/>
      </font>
      <fill>
        <patternFill>
          <bgColor rgb="FFFF9999"/>
        </patternFill>
      </fill>
    </dxf>
    <dxf>
      <font>
        <b val="0"/>
        <i val="0"/>
        <color rgb="FFFF0000"/>
      </font>
      <fill>
        <patternFill>
          <fgColor rgb="FFFF9999"/>
          <bgColor rgb="FFFF9999"/>
        </patternFill>
      </fill>
    </dxf>
    <dxf>
      <font>
        <color rgb="FFFF0000"/>
      </font>
      <fill>
        <patternFill>
          <bgColor rgb="FFFFCCFF"/>
        </patternFill>
      </fill>
    </dxf>
    <dxf>
      <font>
        <color rgb="FFFF0000"/>
      </font>
      <fill>
        <patternFill>
          <bgColor rgb="FFFF9999"/>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ill>
        <patternFill>
          <bgColor theme="0" tint="-0.24994659260841701"/>
        </patternFill>
      </fill>
    </dxf>
    <dxf>
      <fill>
        <patternFill>
          <bgColor rgb="FFFFFF99"/>
        </patternFill>
      </fill>
    </dxf>
    <dxf>
      <fill>
        <patternFill>
          <bgColor theme="0" tint="-0.34998626667073579"/>
        </patternFill>
      </fill>
    </dxf>
  </dxfs>
  <tableStyles count="0" defaultTableStyle="TableStyleMedium9" defaultPivotStyle="PivotStyleLight16"/>
  <colors>
    <mruColors>
      <color rgb="FFFFCCFF"/>
      <color rgb="FFFFFFCC"/>
      <color rgb="FFFFFF99"/>
      <color rgb="FFFFCC99"/>
      <color rgb="FFFFCC66"/>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37</xdr:col>
      <xdr:colOff>69738</xdr:colOff>
      <xdr:row>13</xdr:row>
      <xdr:rowOff>40822</xdr:rowOff>
    </xdr:from>
    <xdr:to>
      <xdr:col>37</xdr:col>
      <xdr:colOff>1381126</xdr:colOff>
      <xdr:row>15</xdr:row>
      <xdr:rowOff>17010</xdr:rowOff>
    </xdr:to>
    <xdr:sp macro="" textlink="">
      <xdr:nvSpPr>
        <xdr:cNvPr id="2" name="下矢印 1">
          <a:extLst>
            <a:ext uri="{FF2B5EF4-FFF2-40B4-BE49-F238E27FC236}">
              <a16:creationId xmlns:a16="http://schemas.microsoft.com/office/drawing/2014/main" id="{00000000-0008-0000-0000-000002000000}"/>
            </a:ext>
          </a:extLst>
        </xdr:cNvPr>
        <xdr:cNvSpPr/>
      </xdr:nvSpPr>
      <xdr:spPr>
        <a:xfrm>
          <a:off x="9281774" y="1973036"/>
          <a:ext cx="1311388" cy="38440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2045074</xdr:colOff>
      <xdr:row>9</xdr:row>
      <xdr:rowOff>55469</xdr:rowOff>
    </xdr:from>
    <xdr:to>
      <xdr:col>4</xdr:col>
      <xdr:colOff>2445124</xdr:colOff>
      <xdr:row>9</xdr:row>
      <xdr:rowOff>455519</xdr:rowOff>
    </xdr:to>
    <xdr:sp macro="" textlink="">
      <xdr:nvSpPr>
        <xdr:cNvPr id="22529" name="Oval 1">
          <a:extLst>
            <a:ext uri="{FF2B5EF4-FFF2-40B4-BE49-F238E27FC236}">
              <a16:creationId xmlns:a16="http://schemas.microsoft.com/office/drawing/2014/main" id="{00000000-0008-0000-0A00-000001580000}"/>
            </a:ext>
          </a:extLst>
        </xdr:cNvPr>
        <xdr:cNvSpPr>
          <a:spLocks noChangeArrowheads="1"/>
        </xdr:cNvSpPr>
      </xdr:nvSpPr>
      <xdr:spPr bwMode="auto">
        <a:xfrm>
          <a:off x="6079192" y="3775822"/>
          <a:ext cx="400050" cy="400050"/>
        </a:xfrm>
        <a:prstGeom prst="ellipse">
          <a:avLst/>
        </a:prstGeom>
        <a:solidFill>
          <a:srgbClr val="FFFFFF"/>
        </a:solidFill>
        <a:ln w="9525" cap="rnd">
          <a:solidFill>
            <a:schemeClr val="tx1"/>
          </a:solidFill>
          <a:prstDash val="sysDot"/>
          <a:round/>
          <a:headEnd/>
          <a:tailEnd/>
        </a:ln>
      </xdr:spPr>
      <xdr:txBody>
        <a:bodyPr vertOverflow="clip" wrap="square" lIns="27432" tIns="18288" rIns="27432" bIns="18288" anchor="ctr" upright="1"/>
        <a:lstStyle/>
        <a:p>
          <a:pPr algn="ctr" rtl="0">
            <a:defRPr sz="1000"/>
          </a:pPr>
          <a:r>
            <a:rPr lang="ja-JP" altLang="en-US" sz="800" b="0" i="0" strike="noStrike">
              <a:solidFill>
                <a:sysClr val="windowText" lastClr="000000"/>
              </a:solidFill>
              <a:latin typeface="ＭＳ Ｐ明朝"/>
              <a:ea typeface="ＭＳ Ｐ明朝"/>
            </a:rPr>
            <a:t>実印</a:t>
          </a:r>
        </a:p>
      </xdr:txBody>
    </xdr:sp>
    <xdr:clientData/>
  </xdr:twoCellAnchor>
  <xdr:twoCellAnchor>
    <xdr:from>
      <xdr:col>4</xdr:col>
      <xdr:colOff>2022661</xdr:colOff>
      <xdr:row>21</xdr:row>
      <xdr:rowOff>66675</xdr:rowOff>
    </xdr:from>
    <xdr:to>
      <xdr:col>4</xdr:col>
      <xdr:colOff>2422711</xdr:colOff>
      <xdr:row>21</xdr:row>
      <xdr:rowOff>466725</xdr:rowOff>
    </xdr:to>
    <xdr:sp macro="" textlink="">
      <xdr:nvSpPr>
        <xdr:cNvPr id="22530" name="Oval 2">
          <a:extLst>
            <a:ext uri="{FF2B5EF4-FFF2-40B4-BE49-F238E27FC236}">
              <a16:creationId xmlns:a16="http://schemas.microsoft.com/office/drawing/2014/main" id="{00000000-0008-0000-0A00-000002580000}"/>
            </a:ext>
          </a:extLst>
        </xdr:cNvPr>
        <xdr:cNvSpPr>
          <a:spLocks noChangeArrowheads="1"/>
        </xdr:cNvSpPr>
      </xdr:nvSpPr>
      <xdr:spPr bwMode="auto">
        <a:xfrm>
          <a:off x="6056779" y="8964146"/>
          <a:ext cx="400050" cy="400050"/>
        </a:xfrm>
        <a:prstGeom prst="ellipse">
          <a:avLst/>
        </a:prstGeom>
        <a:solidFill>
          <a:srgbClr val="FFFFFF"/>
        </a:solidFill>
        <a:ln w="9525" cap="rnd">
          <a:solidFill>
            <a:schemeClr val="tx1"/>
          </a:solidFill>
          <a:prstDash val="sysDot"/>
          <a:round/>
          <a:headEnd/>
          <a:tailEnd/>
        </a:ln>
      </xdr:spPr>
      <xdr:txBody>
        <a:bodyPr vertOverflow="clip" wrap="square" lIns="18288" tIns="18288" rIns="18288" bIns="18288" anchor="ctr" upright="1"/>
        <a:lstStyle/>
        <a:p>
          <a:pPr algn="ctr" rtl="0">
            <a:defRPr sz="1000"/>
          </a:pPr>
          <a:r>
            <a:rPr lang="ja-JP" altLang="en-US" sz="600" b="0" i="0" strike="noStrike">
              <a:solidFill>
                <a:sysClr val="windowText" lastClr="000000"/>
              </a:solidFill>
              <a:latin typeface="ＭＳ Ｐ明朝"/>
              <a:ea typeface="ＭＳ Ｐ明朝"/>
            </a:rPr>
            <a:t>使用印</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1688166</xdr:colOff>
      <xdr:row>14</xdr:row>
      <xdr:rowOff>142875</xdr:rowOff>
    </xdr:from>
    <xdr:to>
      <xdr:col>4</xdr:col>
      <xdr:colOff>2088216</xdr:colOff>
      <xdr:row>14</xdr:row>
      <xdr:rowOff>542925</xdr:rowOff>
    </xdr:to>
    <xdr:sp macro="" textlink="">
      <xdr:nvSpPr>
        <xdr:cNvPr id="24577" name="Oval 1">
          <a:extLst>
            <a:ext uri="{FF2B5EF4-FFF2-40B4-BE49-F238E27FC236}">
              <a16:creationId xmlns:a16="http://schemas.microsoft.com/office/drawing/2014/main" id="{00000000-0008-0000-0B00-000001600000}"/>
            </a:ext>
          </a:extLst>
        </xdr:cNvPr>
        <xdr:cNvSpPr>
          <a:spLocks noChangeArrowheads="1"/>
        </xdr:cNvSpPr>
      </xdr:nvSpPr>
      <xdr:spPr bwMode="auto">
        <a:xfrm>
          <a:off x="5778313" y="7202581"/>
          <a:ext cx="400050" cy="400050"/>
        </a:xfrm>
        <a:prstGeom prst="ellipse">
          <a:avLst/>
        </a:prstGeom>
        <a:solidFill>
          <a:srgbClr val="FFFFFF"/>
        </a:solidFill>
        <a:ln w="9525" cap="rnd">
          <a:solidFill>
            <a:sysClr val="windowText" lastClr="000000"/>
          </a:solidFill>
          <a:prstDash val="sysDot"/>
          <a:round/>
          <a:headEnd/>
          <a:tailEnd/>
        </a:ln>
      </xdr:spPr>
      <xdr:txBody>
        <a:bodyPr vertOverflow="clip" wrap="square" lIns="27432" tIns="18288" rIns="27432" bIns="18288" anchor="ctr" upright="1"/>
        <a:lstStyle/>
        <a:p>
          <a:pPr algn="ctr" rtl="0">
            <a:defRPr sz="1000"/>
          </a:pPr>
          <a:r>
            <a:rPr lang="ja-JP" altLang="en-US" sz="800" b="0" i="0" strike="noStrike">
              <a:solidFill>
                <a:sysClr val="windowText" lastClr="000000"/>
              </a:solidFill>
              <a:latin typeface="ＭＳ Ｐ明朝"/>
              <a:ea typeface="ＭＳ Ｐ明朝"/>
            </a:rPr>
            <a:t>実印</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1419225</xdr:colOff>
      <xdr:row>11</xdr:row>
      <xdr:rowOff>142875</xdr:rowOff>
    </xdr:from>
    <xdr:to>
      <xdr:col>4</xdr:col>
      <xdr:colOff>1819275</xdr:colOff>
      <xdr:row>11</xdr:row>
      <xdr:rowOff>542925</xdr:rowOff>
    </xdr:to>
    <xdr:sp macro="" textlink="">
      <xdr:nvSpPr>
        <xdr:cNvPr id="25601" name="Oval 1">
          <a:extLst>
            <a:ext uri="{FF2B5EF4-FFF2-40B4-BE49-F238E27FC236}">
              <a16:creationId xmlns:a16="http://schemas.microsoft.com/office/drawing/2014/main" id="{00000000-0008-0000-0C00-000001640000}"/>
            </a:ext>
          </a:extLst>
        </xdr:cNvPr>
        <xdr:cNvSpPr>
          <a:spLocks noChangeArrowheads="1"/>
        </xdr:cNvSpPr>
      </xdr:nvSpPr>
      <xdr:spPr bwMode="auto">
        <a:xfrm>
          <a:off x="5514975" y="5076825"/>
          <a:ext cx="400050" cy="400050"/>
        </a:xfrm>
        <a:prstGeom prst="ellipse">
          <a:avLst/>
        </a:prstGeom>
        <a:solidFill>
          <a:srgbClr val="FFFFFF"/>
        </a:solidFill>
        <a:ln w="9525" cap="rnd">
          <a:solidFill>
            <a:srgbClr val="C0C0C0"/>
          </a:solidFill>
          <a:prstDash val="sysDot"/>
          <a:round/>
          <a:headEnd/>
          <a:tailEnd/>
        </a:ln>
      </xdr:spPr>
      <xdr:txBody>
        <a:bodyPr vertOverflow="clip" wrap="square" lIns="27432" tIns="18288" rIns="27432" bIns="18288" anchor="ctr" upright="1"/>
        <a:lstStyle/>
        <a:p>
          <a:pPr algn="ctr" rtl="0">
            <a:defRPr sz="1000"/>
          </a:pPr>
          <a:r>
            <a:rPr lang="ja-JP" altLang="en-US" sz="800" b="0" i="0" strike="noStrike">
              <a:solidFill>
                <a:srgbClr val="C0C0C0"/>
              </a:solidFill>
              <a:latin typeface="ＭＳ Ｐ明朝"/>
              <a:ea typeface="ＭＳ Ｐ明朝"/>
            </a:rPr>
            <a:t>実印</a:t>
          </a:r>
        </a:p>
      </xdr:txBody>
    </xdr:sp>
    <xdr:clientData/>
  </xdr:twoCellAnchor>
  <xdr:twoCellAnchor>
    <xdr:from>
      <xdr:col>4</xdr:col>
      <xdr:colOff>1419225</xdr:colOff>
      <xdr:row>11</xdr:row>
      <xdr:rowOff>142875</xdr:rowOff>
    </xdr:from>
    <xdr:to>
      <xdr:col>4</xdr:col>
      <xdr:colOff>1819275</xdr:colOff>
      <xdr:row>11</xdr:row>
      <xdr:rowOff>542925</xdr:rowOff>
    </xdr:to>
    <xdr:sp macro="" textlink="">
      <xdr:nvSpPr>
        <xdr:cNvPr id="25602" name="Oval 2">
          <a:extLst>
            <a:ext uri="{FF2B5EF4-FFF2-40B4-BE49-F238E27FC236}">
              <a16:creationId xmlns:a16="http://schemas.microsoft.com/office/drawing/2014/main" id="{00000000-0008-0000-0C00-000002640000}"/>
            </a:ext>
          </a:extLst>
        </xdr:cNvPr>
        <xdr:cNvSpPr>
          <a:spLocks noChangeArrowheads="1"/>
        </xdr:cNvSpPr>
      </xdr:nvSpPr>
      <xdr:spPr bwMode="auto">
        <a:xfrm>
          <a:off x="5514975" y="5076825"/>
          <a:ext cx="400050" cy="400050"/>
        </a:xfrm>
        <a:prstGeom prst="ellipse">
          <a:avLst/>
        </a:prstGeom>
        <a:solidFill>
          <a:srgbClr val="FFFFFF"/>
        </a:solidFill>
        <a:ln w="9525" cap="rnd">
          <a:solidFill>
            <a:schemeClr val="tx1"/>
          </a:solidFill>
          <a:prstDash val="sysDot"/>
          <a:round/>
          <a:headEnd/>
          <a:tailEnd/>
        </a:ln>
      </xdr:spPr>
      <xdr:txBody>
        <a:bodyPr vertOverflow="clip" wrap="square" lIns="27432" tIns="18288" rIns="27432" bIns="18288" anchor="ctr" upright="1"/>
        <a:lstStyle/>
        <a:p>
          <a:pPr algn="ctr" rtl="0">
            <a:defRPr sz="1000"/>
          </a:pPr>
          <a:r>
            <a:rPr lang="ja-JP" altLang="en-US" sz="800" b="0" i="0" strike="noStrike">
              <a:solidFill>
                <a:sysClr val="windowText" lastClr="000000"/>
              </a:solidFill>
              <a:latin typeface="ＭＳ Ｐ明朝"/>
              <a:ea typeface="ＭＳ Ｐ明朝"/>
            </a:rPr>
            <a:t>実印</a:t>
          </a:r>
        </a:p>
      </xdr:txBody>
    </xdr:sp>
    <xdr:clientData/>
  </xdr:twoCellAnchor>
  <xdr:twoCellAnchor>
    <xdr:from>
      <xdr:col>4</xdr:col>
      <xdr:colOff>1638300</xdr:colOff>
      <xdr:row>15</xdr:row>
      <xdr:rowOff>552450</xdr:rowOff>
    </xdr:from>
    <xdr:to>
      <xdr:col>4</xdr:col>
      <xdr:colOff>2038350</xdr:colOff>
      <xdr:row>16</xdr:row>
      <xdr:rowOff>381000</xdr:rowOff>
    </xdr:to>
    <xdr:sp macro="" textlink="">
      <xdr:nvSpPr>
        <xdr:cNvPr id="25614" name="Oval 14">
          <a:extLst>
            <a:ext uri="{FF2B5EF4-FFF2-40B4-BE49-F238E27FC236}">
              <a16:creationId xmlns:a16="http://schemas.microsoft.com/office/drawing/2014/main" id="{00000000-0008-0000-0C00-00000E640000}"/>
            </a:ext>
          </a:extLst>
        </xdr:cNvPr>
        <xdr:cNvSpPr>
          <a:spLocks noChangeArrowheads="1"/>
        </xdr:cNvSpPr>
      </xdr:nvSpPr>
      <xdr:spPr bwMode="auto">
        <a:xfrm>
          <a:off x="5734050" y="7848600"/>
          <a:ext cx="400050" cy="400050"/>
        </a:xfrm>
        <a:prstGeom prst="ellipse">
          <a:avLst/>
        </a:prstGeom>
        <a:solidFill>
          <a:srgbClr val="FFFFFF"/>
        </a:solidFill>
        <a:ln w="9525" cap="rnd">
          <a:solidFill>
            <a:srgbClr val="000000"/>
          </a:solidFill>
          <a:prstDash val="sysDot"/>
          <a:round/>
          <a:headEnd/>
          <a:tailEnd/>
        </a:ln>
      </xdr:spPr>
      <xdr:txBody>
        <a:bodyPr vertOverflow="clip" wrap="square" lIns="27432" tIns="18288" rIns="27432" bIns="18288" anchor="ctr" upright="1"/>
        <a:lstStyle/>
        <a:p>
          <a:pPr algn="ctr" rtl="0">
            <a:defRPr sz="1000"/>
          </a:pPr>
          <a:r>
            <a:rPr lang="ja-JP" altLang="en-US" sz="800" b="0" i="0" strike="noStrike">
              <a:solidFill>
                <a:srgbClr val="000000"/>
              </a:solidFill>
              <a:latin typeface="ＭＳ Ｐ明朝"/>
              <a:ea typeface="ＭＳ Ｐ明朝"/>
            </a:rPr>
            <a:t>私印</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6</xdr:col>
      <xdr:colOff>396324</xdr:colOff>
      <xdr:row>6</xdr:row>
      <xdr:rowOff>186773</xdr:rowOff>
    </xdr:from>
    <xdr:to>
      <xdr:col>6</xdr:col>
      <xdr:colOff>788091</xdr:colOff>
      <xdr:row>8</xdr:row>
      <xdr:rowOff>167723</xdr:rowOff>
    </xdr:to>
    <xdr:sp macro="" textlink="">
      <xdr:nvSpPr>
        <xdr:cNvPr id="2" name="円/楕円 1">
          <a:extLst>
            <a:ext uri="{FF2B5EF4-FFF2-40B4-BE49-F238E27FC236}">
              <a16:creationId xmlns:a16="http://schemas.microsoft.com/office/drawing/2014/main" id="{00000000-0008-0000-0D00-000002000000}"/>
            </a:ext>
          </a:extLst>
        </xdr:cNvPr>
        <xdr:cNvSpPr/>
      </xdr:nvSpPr>
      <xdr:spPr>
        <a:xfrm>
          <a:off x="6339924" y="1491698"/>
          <a:ext cx="391767" cy="381000"/>
        </a:xfrm>
        <a:prstGeom prst="ellipse">
          <a:avLst/>
        </a:prstGeom>
        <a:ln w="9525">
          <a:solidFill>
            <a:schemeClr val="tx1"/>
          </a:solidFill>
          <a:prstDash val="sysDot"/>
        </a:ln>
      </xdr:spPr>
      <xdr:style>
        <a:lnRef idx="2">
          <a:schemeClr val="accent6"/>
        </a:lnRef>
        <a:fillRef idx="1">
          <a:schemeClr val="lt1"/>
        </a:fillRef>
        <a:effectRef idx="0">
          <a:schemeClr val="accent6"/>
        </a:effectRef>
        <a:fontRef idx="minor">
          <a:schemeClr val="dk1"/>
        </a:fontRef>
      </xdr:style>
      <xdr:txBody>
        <a:bodyPr vertOverflow="clip" lIns="0" tIns="0" rIns="0" bIns="0" rtlCol="0" anchor="ctr"/>
        <a:lstStyle/>
        <a:p>
          <a:pPr algn="ctr"/>
          <a:r>
            <a:rPr kumimoji="1" lang="ja-JP" altLang="en-US" sz="800">
              <a:latin typeface="ＭＳ 明朝" pitchFamily="17" charset="-128"/>
              <a:ea typeface="ＭＳ 明朝" pitchFamily="17" charset="-128"/>
            </a:rPr>
            <a:t>実印</a:t>
          </a:r>
          <a:endParaRPr kumimoji="1" lang="en-US" altLang="ja-JP" sz="800">
            <a:latin typeface="ＭＳ 明朝" pitchFamily="17" charset="-128"/>
            <a:ea typeface="ＭＳ 明朝" pitchFamily="17" charset="-128"/>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1476375</xdr:colOff>
      <xdr:row>11</xdr:row>
      <xdr:rowOff>95250</xdr:rowOff>
    </xdr:from>
    <xdr:to>
      <xdr:col>4</xdr:col>
      <xdr:colOff>1908375</xdr:colOff>
      <xdr:row>12</xdr:row>
      <xdr:rowOff>184350</xdr:rowOff>
    </xdr:to>
    <xdr:sp macro="" textlink="">
      <xdr:nvSpPr>
        <xdr:cNvPr id="4" name="Oval 14">
          <a:extLst>
            <a:ext uri="{FF2B5EF4-FFF2-40B4-BE49-F238E27FC236}">
              <a16:creationId xmlns:a16="http://schemas.microsoft.com/office/drawing/2014/main" id="{00000000-0008-0000-0E00-000004000000}"/>
            </a:ext>
          </a:extLst>
        </xdr:cNvPr>
        <xdr:cNvSpPr>
          <a:spLocks noChangeArrowheads="1"/>
        </xdr:cNvSpPr>
      </xdr:nvSpPr>
      <xdr:spPr bwMode="auto">
        <a:xfrm>
          <a:off x="5972175" y="6924675"/>
          <a:ext cx="432000" cy="432000"/>
        </a:xfrm>
        <a:prstGeom prst="ellipse">
          <a:avLst/>
        </a:prstGeom>
        <a:solidFill>
          <a:srgbClr val="FFFFFF"/>
        </a:solidFill>
        <a:ln w="9525" cap="rnd">
          <a:solidFill>
            <a:srgbClr val="000000"/>
          </a:solidFill>
          <a:prstDash val="sysDot"/>
          <a:round/>
          <a:headEnd/>
          <a:tailEnd/>
        </a:ln>
      </xdr:spPr>
      <xdr:txBody>
        <a:bodyPr vertOverflow="clip" wrap="square" lIns="27432" tIns="18288" rIns="27432" bIns="18288" anchor="ctr" upright="1"/>
        <a:lstStyle/>
        <a:p>
          <a:pPr algn="ctr" rtl="0">
            <a:defRPr sz="1000"/>
          </a:pPr>
          <a:r>
            <a:rPr lang="ja-JP" altLang="en-US" sz="800" b="0" i="0" strike="noStrike">
              <a:solidFill>
                <a:srgbClr val="000000"/>
              </a:solidFill>
              <a:latin typeface="ＭＳ Ｐ明朝"/>
              <a:ea typeface="ＭＳ Ｐ明朝"/>
            </a:rPr>
            <a:t>実印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40</xdr:col>
      <xdr:colOff>266700</xdr:colOff>
      <xdr:row>1</xdr:row>
      <xdr:rowOff>0</xdr:rowOff>
    </xdr:from>
    <xdr:to>
      <xdr:col>43</xdr:col>
      <xdr:colOff>0</xdr:colOff>
      <xdr:row>1</xdr:row>
      <xdr:rowOff>0</xdr:rowOff>
    </xdr:to>
    <xdr:sp macro="" textlink="">
      <xdr:nvSpPr>
        <xdr:cNvPr id="2049" name="Oval 1">
          <a:extLst>
            <a:ext uri="{FF2B5EF4-FFF2-40B4-BE49-F238E27FC236}">
              <a16:creationId xmlns:a16="http://schemas.microsoft.com/office/drawing/2014/main" id="{00000000-0008-0000-0100-000001080000}"/>
            </a:ext>
          </a:extLst>
        </xdr:cNvPr>
        <xdr:cNvSpPr>
          <a:spLocks noChangeArrowheads="1"/>
        </xdr:cNvSpPr>
      </xdr:nvSpPr>
      <xdr:spPr bwMode="auto">
        <a:xfrm>
          <a:off x="38376225" y="0"/>
          <a:ext cx="5181600" cy="0"/>
        </a:xfrm>
        <a:prstGeom prst="ellipse">
          <a:avLst/>
        </a:prstGeom>
        <a:noFill/>
        <a:ln w="9525">
          <a:solidFill>
            <a:srgbClr val="000000"/>
          </a:solidFill>
          <a:prstDash val="dash"/>
          <a:round/>
          <a:headEnd/>
          <a:tailEnd/>
        </a:ln>
      </xdr:spPr>
      <xdr:txBody>
        <a:bodyPr vertOverflow="clip" vert="wordArtVertRtl" wrap="square" lIns="91440" tIns="45720" rIns="91440" bIns="45720" anchor="ctr" upright="1"/>
        <a:lstStyle/>
        <a:p>
          <a:pPr algn="l" rtl="0">
            <a:defRPr sz="1000"/>
          </a:pPr>
          <a:r>
            <a:rPr lang="ja-JP" altLang="en-US" sz="1000" b="0" i="0" strike="noStrike">
              <a:solidFill>
                <a:srgbClr val="000000"/>
              </a:solidFill>
              <a:latin typeface="ＭＳ Ｐゴシック"/>
              <a:ea typeface="ＭＳ Ｐゴシック"/>
            </a:rPr>
            <a:t>受付印　</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11</xdr:col>
      <xdr:colOff>114300</xdr:colOff>
      <xdr:row>7</xdr:row>
      <xdr:rowOff>104775</xdr:rowOff>
    </xdr:from>
    <xdr:to>
      <xdr:col>12</xdr:col>
      <xdr:colOff>342900</xdr:colOff>
      <xdr:row>9</xdr:row>
      <xdr:rowOff>171450</xdr:rowOff>
    </xdr:to>
    <xdr:sp macro="" textlink="">
      <xdr:nvSpPr>
        <xdr:cNvPr id="13315" name="Oval 3">
          <a:extLst>
            <a:ext uri="{FF2B5EF4-FFF2-40B4-BE49-F238E27FC236}">
              <a16:creationId xmlns:a16="http://schemas.microsoft.com/office/drawing/2014/main" id="{00000000-0008-0000-0300-000003340000}"/>
            </a:ext>
          </a:extLst>
        </xdr:cNvPr>
        <xdr:cNvSpPr>
          <a:spLocks noChangeArrowheads="1"/>
        </xdr:cNvSpPr>
      </xdr:nvSpPr>
      <xdr:spPr bwMode="auto">
        <a:xfrm rot="21558348" flipV="1">
          <a:off x="3990975" y="3190875"/>
          <a:ext cx="581025" cy="581025"/>
        </a:xfrm>
        <a:prstGeom prst="ellipse">
          <a:avLst/>
        </a:prstGeom>
        <a:solidFill>
          <a:srgbClr val="FFFFFF"/>
        </a:solidFill>
        <a:ln w="6350">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700" b="0" i="0" strike="noStrike">
              <a:solidFill>
                <a:srgbClr val="000000"/>
              </a:solidFill>
              <a:latin typeface="ＭＳ Ｐ明朝"/>
              <a:ea typeface="ＭＳ Ｐ明朝"/>
            </a:rPr>
            <a:t>実印</a:t>
          </a:r>
        </a:p>
      </xdr:txBody>
    </xdr:sp>
    <xdr:clientData/>
  </xdr:twoCellAnchor>
  <xdr:twoCellAnchor>
    <xdr:from>
      <xdr:col>0</xdr:col>
      <xdr:colOff>190500</xdr:colOff>
      <xdr:row>0</xdr:row>
      <xdr:rowOff>0</xdr:rowOff>
    </xdr:from>
    <xdr:to>
      <xdr:col>29</xdr:col>
      <xdr:colOff>133350</xdr:colOff>
      <xdr:row>0</xdr:row>
      <xdr:rowOff>1952625</xdr:rowOff>
    </xdr:to>
    <xdr:sp macro="" textlink="">
      <xdr:nvSpPr>
        <xdr:cNvPr id="13662" name="AutoShape 4">
          <a:extLst>
            <a:ext uri="{FF2B5EF4-FFF2-40B4-BE49-F238E27FC236}">
              <a16:creationId xmlns:a16="http://schemas.microsoft.com/office/drawing/2014/main" id="{00000000-0008-0000-0300-00005E350000}"/>
            </a:ext>
          </a:extLst>
        </xdr:cNvPr>
        <xdr:cNvSpPr>
          <a:spLocks noChangeArrowheads="1"/>
        </xdr:cNvSpPr>
      </xdr:nvSpPr>
      <xdr:spPr bwMode="auto">
        <a:xfrm>
          <a:off x="190500" y="0"/>
          <a:ext cx="10163175" cy="1952625"/>
        </a:xfrm>
        <a:prstGeom prst="roundRect">
          <a:avLst>
            <a:gd name="adj" fmla="val 16667"/>
          </a:avLst>
        </a:prstGeom>
        <a:solidFill>
          <a:srgbClr val="FFCCCC"/>
        </a:solidFill>
        <a:ln w="9525">
          <a:solidFill>
            <a:srgbClr val="000000"/>
          </a:solidFill>
          <a:round/>
          <a:headEnd/>
          <a:tailEnd/>
        </a:ln>
      </xdr:spPr>
      <xdr:txBody>
        <a:bodyPr vertOverflow="clip" wrap="square" lIns="64008" tIns="41148" rIns="64008" bIns="41148" anchor="ctr"/>
        <a:lstStyle/>
        <a:p>
          <a:pPr algn="ctr" rtl="0">
            <a:lnSpc>
              <a:spcPts val="4200"/>
            </a:lnSpc>
            <a:defRPr sz="1000"/>
          </a:pPr>
          <a:r>
            <a:rPr lang="en-US" altLang="ja-JP" sz="3600" b="0" i="0" u="none" strike="noStrike" baseline="0">
              <a:solidFill>
                <a:srgbClr val="FF0000"/>
              </a:solidFill>
              <a:latin typeface="ＭＳ Ｐゴシック"/>
              <a:ea typeface="ＭＳ Ｐゴシック"/>
            </a:rPr>
            <a:t>※</a:t>
          </a:r>
          <a:r>
            <a:rPr lang="ja-JP" altLang="en-US" sz="3600" b="0" i="0" u="none" strike="noStrike" baseline="0">
              <a:solidFill>
                <a:srgbClr val="FF0000"/>
              </a:solidFill>
              <a:latin typeface="ＭＳ Ｐゴシック"/>
              <a:ea typeface="ＭＳ Ｐゴシック"/>
            </a:rPr>
            <a:t>このシートは、印刷専用です。</a:t>
          </a:r>
          <a:r>
            <a:rPr lang="ja-JP" altLang="en-US" sz="3600" b="0" i="0" u="none" strike="noStrike" baseline="0">
              <a:solidFill>
                <a:srgbClr val="000000"/>
              </a:solidFill>
              <a:latin typeface="ＭＳ Ｐゴシック"/>
              <a:ea typeface="ＭＳ Ｐゴシック"/>
            </a:rPr>
            <a:t>　</a:t>
          </a:r>
          <a:endParaRPr lang="ja-JP" altLang="en-US" sz="2400" b="0" i="0" u="none" strike="noStrike" baseline="0">
            <a:solidFill>
              <a:srgbClr val="000000"/>
            </a:solidFill>
            <a:latin typeface="ＭＳ Ｐゴシック"/>
            <a:ea typeface="ＭＳ Ｐゴシック"/>
          </a:endParaRPr>
        </a:p>
        <a:p>
          <a:pPr algn="ctr" rtl="0">
            <a:lnSpc>
              <a:spcPts val="3300"/>
            </a:lnSpc>
            <a:defRPr sz="1000"/>
          </a:pPr>
          <a:r>
            <a:rPr lang="ja-JP" altLang="en-US" sz="2800" b="0" i="0" u="sng" strike="noStrike" baseline="0">
              <a:solidFill>
                <a:srgbClr val="0000FF"/>
              </a:solidFill>
              <a:latin typeface="ＭＳ Ｐゴシック"/>
              <a:ea typeface="ＭＳ Ｐゴシック"/>
            </a:rPr>
            <a:t>この申請書の様式には直接入力しないでください</a:t>
          </a:r>
          <a:r>
            <a:rPr lang="ja-JP" altLang="en-US" sz="2800" b="0" i="0" u="none" strike="noStrike" baseline="0">
              <a:solidFill>
                <a:srgbClr val="0000FF"/>
              </a:solidFill>
              <a:latin typeface="ＭＳ Ｐゴシック"/>
              <a:ea typeface="ＭＳ Ｐゴシック"/>
            </a:rPr>
            <a:t>。</a:t>
          </a:r>
          <a:endParaRPr lang="ja-JP" altLang="en-US" sz="2600" b="0" i="0" u="none" strike="noStrike" baseline="0">
            <a:solidFill>
              <a:srgbClr val="000000"/>
            </a:solidFill>
            <a:latin typeface="ＭＳ Ｐゴシック"/>
            <a:ea typeface="ＭＳ Ｐゴシック"/>
          </a:endParaRPr>
        </a:p>
        <a:p>
          <a:pPr algn="ctr" rtl="0">
            <a:lnSpc>
              <a:spcPts val="2800"/>
            </a:lnSpc>
            <a:defRPr sz="1000"/>
          </a:pPr>
          <a:r>
            <a:rPr lang="ja-JP" altLang="en-US" sz="2400" b="0" i="0" u="none" strike="noStrike" baseline="0">
              <a:solidFill>
                <a:srgbClr val="000000"/>
              </a:solidFill>
              <a:latin typeface="ＭＳ Ｐゴシック"/>
              <a:ea typeface="ＭＳ Ｐゴシック"/>
            </a:rPr>
            <a:t>「入力シート」の</a:t>
          </a:r>
          <a:r>
            <a:rPr lang="en-US" altLang="ja-JP" sz="2400" b="0" i="0" u="none" strike="noStrike" baseline="0">
              <a:solidFill>
                <a:srgbClr val="000000"/>
              </a:solidFill>
              <a:latin typeface="ＭＳ Ｐゴシック"/>
              <a:ea typeface="ＭＳ Ｐゴシック"/>
            </a:rPr>
            <a:t>『</a:t>
          </a:r>
          <a:r>
            <a:rPr lang="ja-JP" altLang="en-US" sz="2400" b="0" i="0" u="none" strike="noStrike" baseline="0">
              <a:solidFill>
                <a:srgbClr val="000000"/>
              </a:solidFill>
              <a:latin typeface="ＭＳ Ｐゴシック"/>
              <a:ea typeface="ＭＳ Ｐゴシック"/>
            </a:rPr>
            <a:t>入力欄</a:t>
          </a:r>
          <a:r>
            <a:rPr lang="en-US" altLang="ja-JP" sz="2400" b="0" i="0" u="none" strike="noStrike" baseline="0">
              <a:solidFill>
                <a:srgbClr val="000000"/>
              </a:solidFill>
              <a:latin typeface="ＭＳ Ｐゴシック"/>
              <a:ea typeface="ＭＳ Ｐゴシック"/>
            </a:rPr>
            <a:t>』</a:t>
          </a:r>
          <a:r>
            <a:rPr lang="ja-JP" altLang="en-US" sz="2400" b="0" i="0" u="none" strike="noStrike" baseline="0">
              <a:solidFill>
                <a:srgbClr val="000000"/>
              </a:solidFill>
              <a:latin typeface="ＭＳ Ｐゴシック"/>
              <a:ea typeface="ＭＳ Ｐゴシック"/>
            </a:rPr>
            <a:t>に入力されたデータが自動的にこの様式</a:t>
          </a:r>
        </a:p>
        <a:p>
          <a:pPr algn="ctr" rtl="0">
            <a:lnSpc>
              <a:spcPts val="2900"/>
            </a:lnSpc>
            <a:defRPr sz="1000"/>
          </a:pPr>
          <a:r>
            <a:rPr lang="ja-JP" altLang="en-US" sz="2400" b="0" i="0" u="none" strike="noStrike" baseline="0">
              <a:solidFill>
                <a:srgbClr val="000000"/>
              </a:solidFill>
              <a:latin typeface="ＭＳ Ｐゴシック"/>
              <a:ea typeface="ＭＳ Ｐゴシック"/>
            </a:rPr>
            <a:t>に反映されますので、そのまま印刷し、押印してご提出ください。</a:t>
          </a:r>
        </a:p>
        <a:p>
          <a:pPr algn="ctr" rtl="0">
            <a:lnSpc>
              <a:spcPts val="2800"/>
            </a:lnSpc>
            <a:defRPr sz="1000"/>
          </a:pPr>
          <a:r>
            <a:rPr lang="ja-JP" altLang="en-US" sz="2400" b="0" i="0" u="none" strike="noStrike" baseline="0">
              <a:solidFill>
                <a:srgbClr val="000000"/>
              </a:solidFill>
              <a:latin typeface="ＭＳ Ｐゴシック"/>
              <a:ea typeface="ＭＳ Ｐゴシック"/>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133350</xdr:rowOff>
    </xdr:from>
    <xdr:to>
      <xdr:col>3</xdr:col>
      <xdr:colOff>866775</xdr:colOff>
      <xdr:row>0</xdr:row>
      <xdr:rowOff>1219200</xdr:rowOff>
    </xdr:to>
    <xdr:sp macro="" textlink="">
      <xdr:nvSpPr>
        <xdr:cNvPr id="29745" name="AutoShape 49">
          <a:extLst>
            <a:ext uri="{FF2B5EF4-FFF2-40B4-BE49-F238E27FC236}">
              <a16:creationId xmlns:a16="http://schemas.microsoft.com/office/drawing/2014/main" id="{00000000-0008-0000-0400-000031740000}"/>
            </a:ext>
          </a:extLst>
        </xdr:cNvPr>
        <xdr:cNvSpPr>
          <a:spLocks noChangeArrowheads="1"/>
        </xdr:cNvSpPr>
      </xdr:nvSpPr>
      <xdr:spPr bwMode="auto">
        <a:xfrm>
          <a:off x="9525" y="133350"/>
          <a:ext cx="1647825" cy="1085850"/>
        </a:xfrm>
        <a:prstGeom prst="wedgeRoundRectCallout">
          <a:avLst>
            <a:gd name="adj1" fmla="val -30347"/>
            <a:gd name="adj2" fmla="val -59648"/>
            <a:gd name="adj3" fmla="val 16667"/>
          </a:avLst>
        </a:prstGeom>
        <a:solidFill>
          <a:srgbClr val="FF99CC"/>
        </a:solidFill>
        <a:ln w="9525">
          <a:solidFill>
            <a:srgbClr val="000000"/>
          </a:solidFill>
          <a:miter lim="800000"/>
          <a:headEnd/>
          <a:tailEnd/>
        </a:ln>
      </xdr:spPr>
      <xdr:txBody>
        <a:bodyPr vertOverflow="clip" wrap="square" lIns="36576" tIns="18288" rIns="0" bIns="0" anchor="t" upright="1"/>
        <a:lstStyle/>
        <a:p>
          <a:pPr algn="l" rtl="0">
            <a:lnSpc>
              <a:spcPts val="1300"/>
            </a:lnSpc>
            <a:defRPr sz="1000"/>
          </a:pPr>
          <a:r>
            <a:rPr lang="ja-JP" altLang="en-US" sz="1200" b="1" i="1" u="none" strike="noStrike" baseline="0">
              <a:solidFill>
                <a:srgbClr val="0000FF"/>
              </a:solidFill>
              <a:latin typeface="ＭＳ Ｐゴシック"/>
              <a:ea typeface="ＭＳ Ｐゴシック"/>
            </a:rPr>
            <a:t>全部で１５ページありますので、印刷の際は、印刷のページ指定で必要な分だけ印刷をしてください。</a:t>
          </a:r>
        </a:p>
      </xdr:txBody>
    </xdr:sp>
    <xdr:clientData/>
  </xdr:twoCellAnchor>
  <xdr:twoCellAnchor>
    <xdr:from>
      <xdr:col>4</xdr:col>
      <xdr:colOff>11206</xdr:colOff>
      <xdr:row>0</xdr:row>
      <xdr:rowOff>56030</xdr:rowOff>
    </xdr:from>
    <xdr:to>
      <xdr:col>25</xdr:col>
      <xdr:colOff>336176</xdr:colOff>
      <xdr:row>0</xdr:row>
      <xdr:rowOff>1837765</xdr:rowOff>
    </xdr:to>
    <xdr:sp macro="" textlink="">
      <xdr:nvSpPr>
        <xdr:cNvPr id="9" name="Rectangle 4">
          <a:extLst>
            <a:ext uri="{FF2B5EF4-FFF2-40B4-BE49-F238E27FC236}">
              <a16:creationId xmlns:a16="http://schemas.microsoft.com/office/drawing/2014/main" id="{00000000-0008-0000-0400-000009000000}"/>
            </a:ext>
          </a:extLst>
        </xdr:cNvPr>
        <xdr:cNvSpPr>
          <a:spLocks noChangeArrowheads="1"/>
        </xdr:cNvSpPr>
      </xdr:nvSpPr>
      <xdr:spPr bwMode="auto">
        <a:xfrm>
          <a:off x="1714500" y="56030"/>
          <a:ext cx="9502588" cy="1781735"/>
        </a:xfrm>
        <a:prstGeom prst="rect">
          <a:avLst/>
        </a:prstGeom>
        <a:solidFill>
          <a:srgbClr val="FFFF99"/>
        </a:solidFill>
        <a:ln w="9525">
          <a:solidFill>
            <a:srgbClr val="000000"/>
          </a:solidFill>
          <a:miter lim="800000"/>
          <a:headEnd/>
          <a:tailEnd/>
        </a:ln>
      </xdr:spPr>
      <xdr:txBody>
        <a:bodyPr vertOverflow="clip" wrap="square" lIns="36576" tIns="22860" rIns="0" bIns="0" anchor="t" upright="1"/>
        <a:lstStyle/>
        <a:p>
          <a:pPr marL="0" marR="0" lvl="0" indent="0" algn="l" defTabSz="914400" rtl="0" eaLnBrk="1" fontAlgn="auto" latinLnBrk="0" hangingPunct="1">
            <a:lnSpc>
              <a:spcPts val="1700"/>
            </a:lnSpc>
            <a:spcBef>
              <a:spcPts val="0"/>
            </a:spcBef>
            <a:spcAft>
              <a:spcPts val="0"/>
            </a:spcAft>
            <a:buClrTx/>
            <a:buSzTx/>
            <a:buFontTx/>
            <a:buNone/>
            <a:tabLst/>
            <a:defRPr sz="1000"/>
          </a:pPr>
          <a:r>
            <a:rPr kumimoji="0" lang="ja-JP" altLang="en-US" sz="1050" b="1" i="0" u="sng" strike="noStrike" kern="0" cap="none" spc="0" normalizeH="0" baseline="0" noProof="0">
              <a:ln>
                <a:noFill/>
              </a:ln>
              <a:solidFill>
                <a:sysClr val="windowText" lastClr="000000"/>
              </a:solidFill>
              <a:effectLst/>
              <a:uLnTx/>
              <a:uFillTx/>
              <a:latin typeface="ＭＳ Ｐゴシック"/>
              <a:ea typeface="ＭＳ Ｐゴシック"/>
            </a:rPr>
            <a:t>①</a:t>
          </a:r>
          <a:r>
            <a:rPr kumimoji="0" lang="ja-JP" altLang="en-US" sz="1100" b="1" i="0" u="sng" strike="noStrike" kern="0" cap="none" spc="0" normalizeH="0" baseline="0" noProof="0">
              <a:ln>
                <a:noFill/>
              </a:ln>
              <a:solidFill>
                <a:sysClr val="windowText" lastClr="000000"/>
              </a:solidFill>
              <a:effectLst/>
              <a:uLnTx/>
              <a:uFillTx/>
              <a:latin typeface="ＭＳ Ｐゴシック"/>
              <a:ea typeface="ＭＳ Ｐゴシック"/>
            </a:rPr>
            <a:t>「市郡内業者」の方のみ入力</a:t>
          </a:r>
          <a:r>
            <a:rPr kumimoji="0" lang="ja-JP" altLang="en-US" sz="1000" b="1" i="0" u="sng" strike="noStrike" kern="0" cap="none" spc="0" normalizeH="0" baseline="0" noProof="0">
              <a:ln>
                <a:noFill/>
              </a:ln>
              <a:solidFill>
                <a:sysClr val="windowText" lastClr="000000"/>
              </a:solidFill>
              <a:effectLst/>
              <a:uLnTx/>
              <a:uFillTx/>
              <a:latin typeface="ＭＳ Ｐゴシック"/>
              <a:ea typeface="ＭＳ Ｐゴシック"/>
            </a:rPr>
            <a:t>してください。</a:t>
          </a:r>
          <a:r>
            <a:rPr kumimoji="0" lang="ja-JP" altLang="en-US" sz="1000" b="1" i="0" u="none" strike="noStrike" kern="0" cap="none" spc="0" normalizeH="0" baseline="0" noProof="0">
              <a:ln>
                <a:noFill/>
              </a:ln>
              <a:solidFill>
                <a:srgbClr val="FF0000"/>
              </a:solidFill>
              <a:effectLst/>
              <a:uLnTx/>
              <a:uFillTx/>
              <a:latin typeface="ＭＳ Ｐゴシック"/>
              <a:ea typeface="ＭＳ Ｐゴシック"/>
            </a:rPr>
            <a:t>入力後は印刷し、書類番号１３「技術者一覧表」として他の書類とともに綴ってください。</a:t>
          </a:r>
          <a:endParaRPr kumimoji="0" lang="en-US" altLang="ja-JP" sz="1000" b="1"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「市郡外業者」の方は、このシートには入力する必要はありません。</a:t>
          </a:r>
          <a:endParaRPr kumimoji="0" lang="en-US" altLang="ja-JP" sz="9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②</a:t>
          </a:r>
          <a:r>
            <a:rPr kumimoji="0" lang="ja-JP" altLang="en-US" sz="1100" b="0" i="0" u="none" strike="noStrike" kern="0" cap="none" spc="0" normalizeH="0" baseline="0" noProof="0">
              <a:ln>
                <a:noFill/>
              </a:ln>
              <a:solidFill>
                <a:srgbClr val="FF0000"/>
              </a:solidFill>
              <a:effectLst/>
              <a:uLnTx/>
              <a:uFillTx/>
              <a:latin typeface="ＭＳ Ｐゴシック"/>
              <a:ea typeface="ＭＳ Ｐゴシック"/>
            </a:rPr>
            <a:t>「本社以外」で申請の方は、委任する</a:t>
          </a:r>
          <a:r>
            <a:rPr kumimoji="0" lang="ja-JP" altLang="en-US" sz="1200" b="1" i="0" u="sng" strike="noStrike" kern="0" cap="none" spc="0" normalizeH="0" baseline="0" noProof="0">
              <a:ln>
                <a:noFill/>
              </a:ln>
              <a:solidFill>
                <a:srgbClr val="FF0000"/>
              </a:solidFill>
              <a:effectLst/>
              <a:uLnTx/>
              <a:uFillTx/>
              <a:latin typeface="ＭＳ Ｐゴシック"/>
              <a:ea typeface="ＭＳ Ｐゴシック"/>
            </a:rPr>
            <a:t>営業所等に配置する技術者のみ入力</a:t>
          </a:r>
          <a:r>
            <a:rPr kumimoji="0" lang="ja-JP" altLang="en-US" sz="1100" b="0" i="0" u="none" strike="noStrike" kern="0" cap="none" spc="0" normalizeH="0" baseline="0" noProof="0">
              <a:ln>
                <a:noFill/>
              </a:ln>
              <a:solidFill>
                <a:srgbClr val="FF0000"/>
              </a:solidFill>
              <a:effectLst/>
              <a:uLnTx/>
              <a:uFillTx/>
              <a:latin typeface="ＭＳ Ｐゴシック"/>
              <a:ea typeface="ＭＳ Ｐゴシック"/>
            </a:rPr>
            <a:t>してください。</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（配置とは、当該営業所に出勤簿等を備えていることをいいます</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a:t>
          </a: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③</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技術者ごとに、氏名、生年月日及び最終学歴・実務年数の欄に入力し、</a:t>
          </a:r>
          <a:r>
            <a:rPr kumimoji="0" lang="ja-JP" altLang="en-US" sz="900" b="1" i="0" u="sng" strike="noStrike" kern="0" cap="none" spc="0" normalizeH="0" baseline="0" noProof="0">
              <a:ln>
                <a:noFill/>
              </a:ln>
              <a:solidFill>
                <a:srgbClr val="FF0000"/>
              </a:solidFill>
              <a:effectLst/>
              <a:uLnTx/>
              <a:uFillTx/>
              <a:latin typeface="ＭＳ Ｐゴシック"/>
              <a:ea typeface="ＭＳ Ｐゴシック"/>
            </a:rPr>
            <a:t>当該技術者が有する</a:t>
          </a:r>
          <a:r>
            <a:rPr kumimoji="0" lang="ja-JP" altLang="en-US" sz="1200" b="1" i="0" u="sng" strike="noStrike" kern="0" cap="none" spc="0" normalizeH="0" baseline="0" noProof="0">
              <a:ln>
                <a:noFill/>
              </a:ln>
              <a:solidFill>
                <a:srgbClr val="FF0000"/>
              </a:solidFill>
              <a:effectLst/>
              <a:uLnTx/>
              <a:uFillTx/>
              <a:latin typeface="ＭＳ Ｐゴシック"/>
              <a:ea typeface="ＭＳ Ｐゴシック"/>
            </a:rPr>
            <a:t>全ての資格</a:t>
          </a:r>
          <a:r>
            <a:rPr kumimoji="0" lang="ja-JP" altLang="en-US" sz="900" b="1" i="0" u="sng" strike="noStrike" kern="0" cap="none" spc="0" normalizeH="0" baseline="0" noProof="0">
              <a:ln>
                <a:noFill/>
              </a:ln>
              <a:solidFill>
                <a:srgbClr val="FF0000"/>
              </a:solidFill>
              <a:effectLst/>
              <a:uLnTx/>
              <a:uFillTx/>
              <a:latin typeface="ＭＳ Ｐゴシック"/>
              <a:ea typeface="ＭＳ Ｐゴシック"/>
            </a:rPr>
            <a:t>に「○」を入力してください</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ドロップダウンリストから選択できます。</a:t>
          </a:r>
          <a:endParaRPr kumimoji="0" lang="en-US" altLang="ja-JP" sz="9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200" b="1" i="0" u="sng" strike="noStrike" kern="0" cap="none" spc="0" normalizeH="0" baseline="0" noProof="0">
              <a:ln>
                <a:noFill/>
              </a:ln>
              <a:solidFill>
                <a:srgbClr val="FF0000"/>
              </a:solidFill>
              <a:effectLst/>
              <a:uLnTx/>
              <a:uFillTx/>
              <a:latin typeface="ＭＳ Ｐゴシック"/>
              <a:ea typeface="ＭＳ Ｐゴシック"/>
            </a:rPr>
            <a:t>技術者の資格は、業者選定等における要件となる場合があります</a:t>
          </a:r>
          <a:r>
            <a:rPr kumimoji="0" lang="ja-JP" altLang="en-US" sz="900" b="0" i="0" u="sng" strike="noStrike" kern="0" cap="none" spc="0" normalizeH="0" baseline="0" noProof="0">
              <a:ln>
                <a:noFill/>
              </a:ln>
              <a:solidFill>
                <a:srgbClr val="FF0000"/>
              </a:solidFill>
              <a:effectLst/>
              <a:uLnTx/>
              <a:uFillTx/>
              <a:latin typeface="ＭＳ Ｐゴシック"/>
              <a:ea typeface="ＭＳ Ｐゴシック"/>
            </a:rPr>
            <a:t>ので、表にある資格をお持ちの方については、漏れなく記載されるようお願いします。</a:t>
          </a: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④</a:t>
          </a:r>
          <a:r>
            <a:rPr kumimoji="0" lang="ja-JP" altLang="en-US" sz="900" b="1" i="0" u="sng" strike="noStrike" kern="0" cap="none" spc="0" normalizeH="0" baseline="0" noProof="0">
              <a:ln>
                <a:noFill/>
              </a:ln>
              <a:solidFill>
                <a:srgbClr val="FF0000"/>
              </a:solidFill>
              <a:effectLst/>
              <a:uLnTx/>
              <a:uFillTx/>
              <a:latin typeface="ＭＳ Ｐゴシック"/>
              <a:ea typeface="ＭＳ Ｐゴシック"/>
            </a:rPr>
            <a:t>実務経験（コード</a:t>
          </a:r>
          <a:r>
            <a:rPr kumimoji="0" lang="en-US" altLang="ja-JP" sz="900" b="1" i="0" u="sng" strike="noStrike" kern="0" cap="none" spc="0" normalizeH="0" baseline="0" noProof="0">
              <a:ln>
                <a:noFill/>
              </a:ln>
              <a:solidFill>
                <a:srgbClr val="FF0000"/>
              </a:solidFill>
              <a:effectLst/>
              <a:uLnTx/>
              <a:uFillTx/>
              <a:latin typeface="ＭＳ Ｐゴシック"/>
              <a:ea typeface="ＭＳ Ｐゴシック"/>
            </a:rPr>
            <a:t>001</a:t>
          </a:r>
          <a:r>
            <a:rPr kumimoji="0" lang="ja-JP" altLang="en-US" sz="900" b="1" i="0" u="sng" strike="noStrike" kern="0" cap="none" spc="0" normalizeH="0" baseline="0" noProof="0">
              <a:ln>
                <a:noFill/>
              </a:ln>
              <a:solidFill>
                <a:srgbClr val="FF0000"/>
              </a:solidFill>
              <a:effectLst/>
              <a:uLnTx/>
              <a:uFillTx/>
              <a:latin typeface="ＭＳ Ｐゴシック"/>
              <a:ea typeface="ＭＳ Ｐゴシック"/>
            </a:rPr>
            <a:t>～</a:t>
          </a:r>
          <a:r>
            <a:rPr kumimoji="0" lang="en-US" altLang="ja-JP" sz="900" b="1" i="0" u="sng" strike="noStrike" kern="0" cap="none" spc="0" normalizeH="0" baseline="0" noProof="0">
              <a:ln>
                <a:noFill/>
              </a:ln>
              <a:solidFill>
                <a:srgbClr val="FF0000"/>
              </a:solidFill>
              <a:effectLst/>
              <a:uLnTx/>
              <a:uFillTx/>
              <a:latin typeface="ＭＳ Ｐゴシック"/>
              <a:ea typeface="ＭＳ Ｐゴシック"/>
            </a:rPr>
            <a:t>004</a:t>
          </a:r>
          <a:r>
            <a:rPr kumimoji="0" lang="ja-JP" altLang="en-US" sz="900" b="1" i="0" u="sng" strike="noStrike" kern="0" cap="none" spc="0" normalizeH="0" baseline="0" noProof="0">
              <a:ln>
                <a:noFill/>
              </a:ln>
              <a:solidFill>
                <a:srgbClr val="FF0000"/>
              </a:solidFill>
              <a:effectLst/>
              <a:uLnTx/>
              <a:uFillTx/>
              <a:latin typeface="ＭＳ Ｐゴシック"/>
              <a:ea typeface="ＭＳ Ｐゴシック"/>
            </a:rPr>
            <a:t>）については</a:t>
          </a:r>
          <a:r>
            <a:rPr kumimoji="0" lang="ja-JP" altLang="en-US" sz="1100" b="1" i="0" u="sng" strike="noStrike" kern="0" cap="none" spc="0" normalizeH="0" baseline="0" noProof="0">
              <a:ln>
                <a:noFill/>
              </a:ln>
              <a:solidFill>
                <a:srgbClr val="FF0000"/>
              </a:solidFill>
              <a:effectLst/>
              <a:uLnTx/>
              <a:uFillTx/>
              <a:latin typeface="ＭＳ Ｐゴシック"/>
              <a:ea typeface="ＭＳ Ｐゴシック"/>
            </a:rPr>
            <a:t>、該当業種の種類をドロップダウンリストから</a:t>
          </a:r>
          <a:r>
            <a:rPr kumimoji="0" lang="ja-JP" altLang="en-US" sz="900" b="1" i="0" u="sng" strike="noStrike" kern="0" cap="none" spc="0" normalizeH="0" baseline="0" noProof="0">
              <a:ln>
                <a:noFill/>
              </a:ln>
              <a:solidFill>
                <a:srgbClr val="FF0000"/>
              </a:solidFill>
              <a:effectLst/>
              <a:uLnTx/>
              <a:uFillTx/>
              <a:latin typeface="ＭＳ Ｐゴシック"/>
              <a:ea typeface="ＭＳ Ｐゴシック"/>
            </a:rPr>
            <a:t>選択してください。</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ただし</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、経営事項審査の技術者名簿に登録してある分のみ</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になります。</a:t>
          </a:r>
          <a:r>
            <a:rPr kumimoji="0" lang="en-US" altLang="ja-JP" sz="9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列ずつありますので、それぞれ２業種まで入力できます。１業種のみの場合は左詰め（同じコードの左側の列）に入力してください。</a:t>
          </a:r>
          <a:endParaRPr kumimoji="0" lang="en-US" altLang="ja-JP" sz="9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⑤</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最新のデータを入力してください。経審時から変更があった場合は、変更後のデータを入力してください。ただし、実務経験については、経審の技術者名簿と一致させてください。</a:t>
          </a:r>
          <a:endParaRPr kumimoji="0" lang="en-US" altLang="ja-JP" sz="9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⑥表にない資格については、「その他の資格」欄に名称を入力してください。</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⑦このシートは</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100</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名まで入力できます</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200" b="1" i="0" u="sng" strike="noStrike" kern="0" cap="none" spc="0" normalizeH="0" baseline="0" noProof="0">
              <a:ln>
                <a:noFill/>
              </a:ln>
              <a:solidFill>
                <a:srgbClr val="FF0000"/>
              </a:solidFill>
              <a:effectLst/>
              <a:uLnTx/>
              <a:uFillTx/>
              <a:latin typeface="ＭＳ Ｐゴシック"/>
              <a:ea typeface="ＭＳ Ｐゴシック"/>
            </a:rPr>
            <a:t>全部で１５ページありますので、印刷の際は、ページ指定で必要な分だけ印刷をしてください。</a:t>
          </a:r>
        </a:p>
      </xdr:txBody>
    </xdr:sp>
    <xdr:clientData/>
  </xdr:twoCellAnchor>
  <xdr:twoCellAnchor editAs="oneCell">
    <xdr:from>
      <xdr:col>26</xdr:col>
      <xdr:colOff>190501</xdr:colOff>
      <xdr:row>0</xdr:row>
      <xdr:rowOff>33617</xdr:rowOff>
    </xdr:from>
    <xdr:to>
      <xdr:col>36</xdr:col>
      <xdr:colOff>123826</xdr:colOff>
      <xdr:row>0</xdr:row>
      <xdr:rowOff>1860176</xdr:rowOff>
    </xdr:to>
    <xdr:pic>
      <xdr:nvPicPr>
        <xdr:cNvPr id="11" name="図 10">
          <a:extLst>
            <a:ext uri="{FF2B5EF4-FFF2-40B4-BE49-F238E27FC236}">
              <a16:creationId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18795" y="33617"/>
          <a:ext cx="3407149" cy="1826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4097" name="Oval 1">
          <a:extLst>
            <a:ext uri="{FF2B5EF4-FFF2-40B4-BE49-F238E27FC236}">
              <a16:creationId xmlns:a16="http://schemas.microsoft.com/office/drawing/2014/main" id="{00000000-0008-0000-0500-000001100000}"/>
            </a:ext>
          </a:extLst>
        </xdr:cNvPr>
        <xdr:cNvSpPr>
          <a:spLocks noChangeArrowheads="1"/>
        </xdr:cNvSpPr>
      </xdr:nvSpPr>
      <xdr:spPr bwMode="auto">
        <a:xfrm>
          <a:off x="6200775" y="0"/>
          <a:ext cx="0" cy="0"/>
        </a:xfrm>
        <a:prstGeom prst="ellipse">
          <a:avLst/>
        </a:prstGeom>
        <a:noFill/>
        <a:ln w="9525">
          <a:solidFill>
            <a:srgbClr val="000000"/>
          </a:solidFill>
          <a:prstDash val="dash"/>
          <a:round/>
          <a:headEnd/>
          <a:tailEnd/>
        </a:ln>
      </xdr:spPr>
      <xdr:txBody>
        <a:bodyPr vertOverflow="clip" vert="wordArtVertRtl" wrap="square" lIns="91440" tIns="45720" rIns="91440" bIns="45720" anchor="ctr" upright="1"/>
        <a:lstStyle/>
        <a:p>
          <a:pPr algn="l" rtl="0">
            <a:defRPr sz="1000"/>
          </a:pPr>
          <a:r>
            <a:rPr lang="ja-JP" altLang="en-US" sz="1000" b="0" i="0" strike="noStrike">
              <a:solidFill>
                <a:srgbClr val="000000"/>
              </a:solidFill>
              <a:latin typeface="ＭＳ Ｐゴシック"/>
              <a:ea typeface="ＭＳ Ｐゴシック"/>
            </a:rPr>
            <a:t>受付印　</a:t>
          </a:r>
        </a:p>
      </xdr:txBody>
    </xdr:sp>
    <xdr:clientData/>
  </xdr:twoCellAnchor>
  <xdr:twoCellAnchor>
    <xdr:from>
      <xdr:col>5</xdr:col>
      <xdr:colOff>0</xdr:colOff>
      <xdr:row>0</xdr:row>
      <xdr:rowOff>0</xdr:rowOff>
    </xdr:from>
    <xdr:to>
      <xdr:col>5</xdr:col>
      <xdr:colOff>0</xdr:colOff>
      <xdr:row>0</xdr:row>
      <xdr:rowOff>0</xdr:rowOff>
    </xdr:to>
    <xdr:sp macro="" textlink="">
      <xdr:nvSpPr>
        <xdr:cNvPr id="4098" name="Oval 2">
          <a:extLst>
            <a:ext uri="{FF2B5EF4-FFF2-40B4-BE49-F238E27FC236}">
              <a16:creationId xmlns:a16="http://schemas.microsoft.com/office/drawing/2014/main" id="{00000000-0008-0000-0500-000002100000}"/>
            </a:ext>
          </a:extLst>
        </xdr:cNvPr>
        <xdr:cNvSpPr>
          <a:spLocks noChangeArrowheads="1"/>
        </xdr:cNvSpPr>
      </xdr:nvSpPr>
      <xdr:spPr bwMode="auto">
        <a:xfrm>
          <a:off x="6200775" y="0"/>
          <a:ext cx="0" cy="0"/>
        </a:xfrm>
        <a:prstGeom prst="ellipse">
          <a:avLst/>
        </a:prstGeom>
        <a:noFill/>
        <a:ln w="9525">
          <a:solidFill>
            <a:srgbClr val="000000"/>
          </a:solidFill>
          <a:prstDash val="dash"/>
          <a:round/>
          <a:headEnd/>
          <a:tailEnd/>
        </a:ln>
      </xdr:spPr>
      <xdr:txBody>
        <a:bodyPr vertOverflow="clip" vert="wordArtVertRtl" wrap="square" lIns="91440" tIns="45720" rIns="91440" bIns="45720" anchor="ctr" upright="1"/>
        <a:lstStyle/>
        <a:p>
          <a:pPr algn="l" rtl="0">
            <a:defRPr sz="1000"/>
          </a:pPr>
          <a:r>
            <a:rPr lang="ja-JP" altLang="en-US" sz="1000" b="0" i="0" strike="noStrike">
              <a:solidFill>
                <a:srgbClr val="000000"/>
              </a:solidFill>
              <a:latin typeface="ＭＳ Ｐゴシック"/>
              <a:ea typeface="ＭＳ Ｐゴシック"/>
            </a:rPr>
            <a:t>受付印　</a:t>
          </a:r>
        </a:p>
      </xdr:txBody>
    </xdr:sp>
    <xdr:clientData/>
  </xdr:twoCellAnchor>
  <xdr:twoCellAnchor>
    <xdr:from>
      <xdr:col>0</xdr:col>
      <xdr:colOff>0</xdr:colOff>
      <xdr:row>0</xdr:row>
      <xdr:rowOff>9525</xdr:rowOff>
    </xdr:from>
    <xdr:to>
      <xdr:col>4</xdr:col>
      <xdr:colOff>1924049</xdr:colOff>
      <xdr:row>0</xdr:row>
      <xdr:rowOff>1447800</xdr:rowOff>
    </xdr:to>
    <xdr:sp macro="" textlink="">
      <xdr:nvSpPr>
        <xdr:cNvPr id="7" name="Rectangle 1">
          <a:extLst>
            <a:ext uri="{FF2B5EF4-FFF2-40B4-BE49-F238E27FC236}">
              <a16:creationId xmlns:a16="http://schemas.microsoft.com/office/drawing/2014/main" id="{00000000-0008-0000-0500-000007000000}"/>
            </a:ext>
          </a:extLst>
        </xdr:cNvPr>
        <xdr:cNvSpPr>
          <a:spLocks noChangeArrowheads="1"/>
        </xdr:cNvSpPr>
      </xdr:nvSpPr>
      <xdr:spPr bwMode="auto">
        <a:xfrm>
          <a:off x="0" y="9525"/>
          <a:ext cx="7248524" cy="1438275"/>
        </a:xfrm>
        <a:prstGeom prst="rect">
          <a:avLst/>
        </a:prstGeom>
        <a:solidFill>
          <a:srgbClr val="FFFF99"/>
        </a:solidFill>
        <a:ln w="9525">
          <a:solidFill>
            <a:srgbClr val="000000"/>
          </a:solidFill>
          <a:miter lim="800000"/>
          <a:headEnd/>
          <a:tailEnd/>
        </a:ln>
      </xdr:spPr>
      <xdr:txBody>
        <a:bodyPr vertOverflow="clip" wrap="square" lIns="36576" tIns="22860" rIns="0" bIns="0" anchor="t" upright="1"/>
        <a:lstStyle/>
        <a:p>
          <a:pPr marL="0" marR="0" lvl="0" indent="0" algn="l" defTabSz="914400" rtl="0" eaLnBrk="1" fontAlgn="auto" latinLnBrk="0" hangingPunct="1">
            <a:lnSpc>
              <a:spcPts val="1700"/>
            </a:lnSpc>
            <a:spcBef>
              <a:spcPts val="0"/>
            </a:spcBef>
            <a:spcAft>
              <a:spcPts val="0"/>
            </a:spcAft>
            <a:buClrTx/>
            <a:buSzTx/>
            <a:buFontTx/>
            <a:buNone/>
            <a:tabLst/>
            <a:defRPr sz="1000"/>
          </a:pPr>
          <a:r>
            <a:rPr kumimoji="0" lang="en-US" altLang="ja-JP" sz="1600" b="1" i="0" u="none" strike="noStrike" kern="0" cap="none" spc="0" normalizeH="0" baseline="0" noProof="0">
              <a:ln>
                <a:noFill/>
              </a:ln>
              <a:solidFill>
                <a:srgbClr val="FF0000"/>
              </a:solidFill>
              <a:effectLst/>
              <a:uLnTx/>
              <a:uFillTx/>
              <a:latin typeface="ＭＳ Ｐゴシック"/>
              <a:ea typeface="ＭＳ Ｐゴシック"/>
            </a:rPr>
            <a:t> 《 </a:t>
          </a:r>
          <a:r>
            <a:rPr kumimoji="0" lang="ja-JP" altLang="en-US" sz="1600" b="1" i="0" u="none" strike="noStrike" kern="0" cap="none" spc="0" normalizeH="0" baseline="0" noProof="0">
              <a:ln>
                <a:noFill/>
              </a:ln>
              <a:solidFill>
                <a:srgbClr val="FF0000"/>
              </a:solidFill>
              <a:effectLst/>
              <a:uLnTx/>
              <a:uFillTx/>
              <a:latin typeface="ＭＳ Ｐゴシック"/>
              <a:ea typeface="ＭＳ Ｐゴシック"/>
            </a:rPr>
            <a:t>注意事項 </a:t>
          </a:r>
          <a:r>
            <a:rPr kumimoji="0" lang="en-US" altLang="ja-JP" sz="1600" b="1" i="0" u="none" strike="noStrike" kern="0" cap="none" spc="0" normalizeH="0" baseline="0" noProof="0">
              <a:ln>
                <a:noFill/>
              </a:ln>
              <a:solidFill>
                <a:srgbClr val="FF0000"/>
              </a:solidFill>
              <a:effectLst/>
              <a:uLnTx/>
              <a:uFillTx/>
              <a:latin typeface="ＭＳ Ｐゴシック"/>
              <a:ea typeface="ＭＳ Ｐゴシック"/>
            </a:rPr>
            <a:t>》</a:t>
          </a:r>
          <a:endParaRPr kumimoji="0" lang="en-US" altLang="ja-JP" sz="16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①</a:t>
          </a:r>
          <a:r>
            <a:rPr kumimoji="0" lang="ja-JP" altLang="en-US" sz="1200" b="1" i="0" u="sng" strike="noStrike" kern="0" cap="none" spc="0" normalizeH="0" baseline="0" noProof="0">
              <a:ln>
                <a:noFill/>
              </a:ln>
              <a:solidFill>
                <a:sysClr val="windowText" lastClr="000000"/>
              </a:solidFill>
              <a:effectLst/>
              <a:uLnTx/>
              <a:uFillTx/>
              <a:latin typeface="ＭＳ Ｐゴシック"/>
              <a:ea typeface="ＭＳ Ｐゴシック"/>
            </a:rPr>
            <a:t>「市郡内業者」の方のみ入力</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してください。</a:t>
          </a: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　入力後は印刷し、書類番号</a:t>
          </a:r>
          <a:r>
            <a:rPr kumimoji="0" lang="en-US" altLang="ja-JP" sz="1100" b="1" i="0" u="none" strike="noStrike" kern="0" cap="none" spc="0" normalizeH="0" baseline="0" noProof="0">
              <a:ln>
                <a:noFill/>
              </a:ln>
              <a:solidFill>
                <a:srgbClr val="FF0000"/>
              </a:solidFill>
              <a:effectLst/>
              <a:uLnTx/>
              <a:uFillTx/>
              <a:latin typeface="ＭＳ Ｐゴシック"/>
              <a:ea typeface="ＭＳ Ｐゴシック"/>
            </a:rPr>
            <a:t>14</a:t>
          </a: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「使用人一覧表」として他の書類とともに綴ってください。</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　「市外業者」の方は、このシートには入力する必要はありません。</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②</a:t>
          </a: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営業所・支店等に委任する場合は、</a:t>
          </a:r>
          <a:r>
            <a:rPr kumimoji="0" lang="ja-JP" altLang="en-US" sz="1200" b="1" i="0" u="sng" strike="noStrike" kern="0" cap="none" spc="0" normalizeH="0" baseline="0" noProof="0">
              <a:ln>
                <a:noFill/>
              </a:ln>
              <a:solidFill>
                <a:srgbClr val="FF0000"/>
              </a:solidFill>
              <a:effectLst/>
              <a:uLnTx/>
              <a:uFillTx/>
              <a:latin typeface="ＭＳ Ｐゴシック"/>
              <a:ea typeface="ＭＳ Ｐゴシック"/>
            </a:rPr>
            <a:t>当該営業所等に配置する使用人のみ入力</a:t>
          </a: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してください。</a:t>
          </a:r>
          <a:endParaRPr kumimoji="0" lang="ja-JP" altLang="en-US" sz="1100" b="1" i="1"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③</a:t>
          </a:r>
          <a:r>
            <a:rPr kumimoji="0" lang="ja-JP" altLang="en-US" sz="1200" b="1" i="0" u="sng" strike="noStrike" kern="0" cap="none" spc="0" normalizeH="0" baseline="0" noProof="0">
              <a:ln>
                <a:noFill/>
              </a:ln>
              <a:solidFill>
                <a:srgbClr val="FF0000"/>
              </a:solidFill>
              <a:effectLst/>
              <a:uLnTx/>
              <a:uFillTx/>
              <a:latin typeface="ＭＳ Ｐゴシック"/>
              <a:ea typeface="ＭＳ Ｐゴシック"/>
            </a:rPr>
            <a:t>技術者以外の全ての使用人</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について入力してください。</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④</a:t>
          </a:r>
          <a:r>
            <a:rPr kumimoji="0" lang="ja-JP" altLang="en-US" sz="900" b="0" i="0" u="none" strike="noStrike" kern="0" cap="none" spc="0" normalizeH="0" baseline="0" noProof="0">
              <a:ln>
                <a:noFill/>
              </a:ln>
              <a:solidFill>
                <a:srgbClr val="000000"/>
              </a:solidFill>
              <a:effectLst/>
              <a:uLnTx/>
              <a:uFillTx/>
              <a:latin typeface="ＭＳ Ｐゴシック"/>
              <a:ea typeface="ＭＳ Ｐゴシック"/>
            </a:rPr>
            <a:t>最新のデータを入力してください。経営事項審査時から変更があった場合は、変更後のデータを入力してください</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0</xdr:row>
      <xdr:rowOff>28575</xdr:rowOff>
    </xdr:from>
    <xdr:to>
      <xdr:col>5</xdr:col>
      <xdr:colOff>1924050</xdr:colOff>
      <xdr:row>0</xdr:row>
      <xdr:rowOff>1190625</xdr:rowOff>
    </xdr:to>
    <xdr:sp macro="" textlink="">
      <xdr:nvSpPr>
        <xdr:cNvPr id="39937" name="Rectangle 1">
          <a:extLst>
            <a:ext uri="{FF2B5EF4-FFF2-40B4-BE49-F238E27FC236}">
              <a16:creationId xmlns:a16="http://schemas.microsoft.com/office/drawing/2014/main" id="{00000000-0008-0000-0600-0000019C0000}"/>
            </a:ext>
          </a:extLst>
        </xdr:cNvPr>
        <xdr:cNvSpPr>
          <a:spLocks noChangeArrowheads="1"/>
        </xdr:cNvSpPr>
      </xdr:nvSpPr>
      <xdr:spPr bwMode="auto">
        <a:xfrm>
          <a:off x="171450" y="28575"/>
          <a:ext cx="6543675" cy="1162050"/>
        </a:xfrm>
        <a:prstGeom prst="rect">
          <a:avLst/>
        </a:prstGeom>
        <a:solidFill>
          <a:srgbClr val="FFFF99"/>
        </a:solidFill>
        <a:ln w="9525">
          <a:solidFill>
            <a:srgbClr val="000000"/>
          </a:solidFill>
          <a:miter lim="800000"/>
          <a:headEnd/>
          <a:tailEnd/>
        </a:ln>
      </xdr:spPr>
      <xdr:txBody>
        <a:bodyPr vertOverflow="clip" wrap="square" lIns="36576" tIns="22860" rIns="0" bIns="0" anchor="t" upright="1"/>
        <a:lstStyle/>
        <a:p>
          <a:pPr algn="l" rtl="0">
            <a:lnSpc>
              <a:spcPts val="1700"/>
            </a:lnSpc>
            <a:defRPr sz="1000"/>
          </a:pPr>
          <a:r>
            <a:rPr lang="en-US" altLang="ja-JP" sz="1400" b="1" i="0" u="none" strike="noStrike" baseline="0">
              <a:solidFill>
                <a:srgbClr val="FF0000"/>
              </a:solidFill>
              <a:latin typeface="ＭＳ Ｐゴシック"/>
              <a:ea typeface="ＭＳ Ｐゴシック"/>
            </a:rPr>
            <a:t>《</a:t>
          </a:r>
          <a:r>
            <a:rPr lang="ja-JP" altLang="en-US" sz="1400" b="1" i="0" u="none" strike="noStrike" baseline="0">
              <a:solidFill>
                <a:srgbClr val="FF0000"/>
              </a:solidFill>
              <a:latin typeface="ＭＳ Ｐゴシック"/>
              <a:ea typeface="ＭＳ Ｐゴシック"/>
            </a:rPr>
            <a:t>記入要領</a:t>
          </a:r>
          <a:r>
            <a:rPr lang="en-US" altLang="ja-JP" sz="1400" b="1" i="0" u="none" strike="noStrike" baseline="0">
              <a:solidFill>
                <a:srgbClr val="FF0000"/>
              </a:solidFill>
              <a:latin typeface="ＭＳ Ｐゴシック"/>
              <a:ea typeface="ＭＳ Ｐゴシック"/>
            </a:rPr>
            <a:t>》</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届出書の項目に該当する場合、主観点の加点・減点の対象となります。</a:t>
          </a: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en-US" altLang="ja-JP" sz="1100" b="1" i="0" u="sng" strike="noStrike" baseline="0">
              <a:solidFill>
                <a:srgbClr val="000000"/>
              </a:solidFill>
              <a:latin typeface="ＭＳ Ｐゴシック"/>
              <a:ea typeface="ＭＳ Ｐゴシック"/>
            </a:rPr>
            <a:t>｢</a:t>
          </a:r>
          <a:r>
            <a:rPr lang="ja-JP" altLang="en-US" sz="1100" b="1" i="0" u="sng" strike="noStrike" baseline="0">
              <a:solidFill>
                <a:srgbClr val="000000"/>
              </a:solidFill>
              <a:latin typeface="ＭＳ Ｐゴシック"/>
              <a:ea typeface="ＭＳ Ｐゴシック"/>
            </a:rPr>
            <a:t>市内業者」または「準市内業者」の方で、格付対象となる業種を希望の方は届け出てください。</a:t>
          </a:r>
        </a:p>
        <a:p>
          <a:pPr algn="l" rtl="0">
            <a:defRPr sz="1000"/>
          </a:pPr>
          <a:r>
            <a:rPr lang="ja-JP" altLang="en-US" sz="1100" b="1" i="0" u="none" strike="noStrike" baseline="0">
              <a:solidFill>
                <a:srgbClr val="000000"/>
              </a:solidFill>
              <a:latin typeface="ＭＳ Ｐゴシック"/>
              <a:ea typeface="ＭＳ Ｐゴシック"/>
            </a:rPr>
            <a:t>　 </a:t>
          </a:r>
          <a:r>
            <a:rPr lang="ja-JP" altLang="en-US" sz="1100" b="1" i="1" u="sng" strike="noStrike" baseline="0">
              <a:solidFill>
                <a:srgbClr val="FF0000"/>
              </a:solidFill>
              <a:latin typeface="ＭＳ Ｐゴシック"/>
              <a:ea typeface="ＭＳ Ｐゴシック"/>
            </a:rPr>
            <a:t>該当が無い場合も、ご提出をお願いします。</a:t>
          </a:r>
          <a:endParaRPr lang="ja-JP" altLang="en-US" sz="1100" b="1" i="1" u="none" strike="noStrike" baseline="0">
            <a:solidFill>
              <a:srgbClr val="FF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この届出書で認定された主観点は、希望する格付対象業種全てに加点・減点されます。</a:t>
          </a: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入力後は印刷し、それぞれ必要な書類を添付してください。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285750</xdr:colOff>
      <xdr:row>35</xdr:row>
      <xdr:rowOff>9525</xdr:rowOff>
    </xdr:from>
    <xdr:to>
      <xdr:col>8</xdr:col>
      <xdr:colOff>104775</xdr:colOff>
      <xdr:row>37</xdr:row>
      <xdr:rowOff>76200</xdr:rowOff>
    </xdr:to>
    <xdr:sp macro="" textlink="">
      <xdr:nvSpPr>
        <xdr:cNvPr id="37894" name="Rectangle 6">
          <a:extLst>
            <a:ext uri="{FF2B5EF4-FFF2-40B4-BE49-F238E27FC236}">
              <a16:creationId xmlns:a16="http://schemas.microsoft.com/office/drawing/2014/main" id="{00000000-0008-0000-0700-000006940000}"/>
            </a:ext>
          </a:extLst>
        </xdr:cNvPr>
        <xdr:cNvSpPr>
          <a:spLocks noChangeArrowheads="1"/>
        </xdr:cNvSpPr>
      </xdr:nvSpPr>
      <xdr:spPr bwMode="auto">
        <a:xfrm>
          <a:off x="285750" y="7943850"/>
          <a:ext cx="5953125" cy="409575"/>
        </a:xfrm>
        <a:prstGeom prst="rect">
          <a:avLst/>
        </a:prstGeom>
        <a:noFill/>
        <a:ln>
          <a:noFill/>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ＭＳ Ｐ明朝"/>
              <a:ea typeface="ＭＳ Ｐ明朝"/>
            </a:rPr>
            <a:t>※</a:t>
          </a:r>
          <a:r>
            <a:rPr lang="ja-JP" altLang="en-US" sz="1100" b="0" i="0" u="none" strike="noStrike" baseline="0">
              <a:solidFill>
                <a:srgbClr val="000000"/>
              </a:solidFill>
              <a:latin typeface="ＭＳ Ｐ明朝"/>
              <a:ea typeface="ＭＳ Ｐ明朝"/>
            </a:rPr>
            <a:t>清掃美化活動への参加状況（過去２年度）のうち代表的なものを記入してください。参加</a:t>
          </a:r>
        </a:p>
        <a:p>
          <a:pPr algn="l" rtl="0">
            <a:lnSpc>
              <a:spcPts val="1200"/>
            </a:lnSpc>
            <a:defRPr sz="1000"/>
          </a:pPr>
          <a:r>
            <a:rPr lang="ja-JP" altLang="en-US" sz="1100" b="0" i="0" u="none" strike="noStrike" baseline="0">
              <a:solidFill>
                <a:srgbClr val="000000"/>
              </a:solidFill>
              <a:latin typeface="ＭＳ Ｐ明朝"/>
              <a:ea typeface="ＭＳ Ｐ明朝"/>
            </a:rPr>
            <a:t>　 形態は企業・団体（協会等）を問いません。</a:t>
          </a:r>
        </a:p>
      </xdr:txBody>
    </xdr:sp>
    <xdr:clientData/>
  </xdr:twoCellAnchor>
  <xdr:twoCellAnchor>
    <xdr:from>
      <xdr:col>0</xdr:col>
      <xdr:colOff>285750</xdr:colOff>
      <xdr:row>38</xdr:row>
      <xdr:rowOff>104775</xdr:rowOff>
    </xdr:from>
    <xdr:to>
      <xdr:col>8</xdr:col>
      <xdr:colOff>104775</xdr:colOff>
      <xdr:row>41</xdr:row>
      <xdr:rowOff>0</xdr:rowOff>
    </xdr:to>
    <xdr:sp macro="" textlink="">
      <xdr:nvSpPr>
        <xdr:cNvPr id="37895" name="Rectangle 7">
          <a:extLst>
            <a:ext uri="{FF2B5EF4-FFF2-40B4-BE49-F238E27FC236}">
              <a16:creationId xmlns:a16="http://schemas.microsoft.com/office/drawing/2014/main" id="{00000000-0008-0000-0700-000007940000}"/>
            </a:ext>
          </a:extLst>
        </xdr:cNvPr>
        <xdr:cNvSpPr>
          <a:spLocks noChangeArrowheads="1"/>
        </xdr:cNvSpPr>
      </xdr:nvSpPr>
      <xdr:spPr bwMode="auto">
        <a:xfrm>
          <a:off x="285750" y="8553450"/>
          <a:ext cx="5953125" cy="409575"/>
        </a:xfrm>
        <a:prstGeom prst="rect">
          <a:avLst/>
        </a:prstGeom>
        <a:noFill/>
        <a:ln>
          <a:noFill/>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ＭＳ Ｐ明朝"/>
              <a:ea typeface="ＭＳ Ｐ明朝"/>
            </a:rPr>
            <a:t>※</a:t>
          </a:r>
          <a:r>
            <a:rPr lang="ja-JP" altLang="en-US" sz="1100" b="0" i="0" u="none" strike="noStrike" baseline="0">
              <a:solidFill>
                <a:srgbClr val="000000"/>
              </a:solidFill>
              <a:latin typeface="ＭＳ Ｐ明朝"/>
              <a:ea typeface="ＭＳ Ｐ明朝"/>
            </a:rPr>
            <a:t>土木一式・建築一式・電気・管・水道施設工事の５業種のいずれかを登録希望する方で、</a:t>
          </a:r>
        </a:p>
        <a:p>
          <a:pPr algn="l" rtl="0">
            <a:lnSpc>
              <a:spcPts val="1200"/>
            </a:lnSpc>
            <a:defRPr sz="1000"/>
          </a:pPr>
          <a:r>
            <a:rPr lang="ja-JP" altLang="en-US" sz="1100" b="0" i="0" u="none" strike="noStrike" baseline="0">
              <a:solidFill>
                <a:srgbClr val="000000"/>
              </a:solidFill>
              <a:latin typeface="ＭＳ Ｐ明朝"/>
              <a:ea typeface="ＭＳ Ｐ明朝"/>
            </a:rPr>
            <a:t>　 清掃美化活動への参加実績のある場合のみ、この報告書を提出してください。</a:t>
          </a:r>
        </a:p>
      </xdr:txBody>
    </xdr:sp>
    <xdr:clientData/>
  </xdr:twoCellAnchor>
  <xdr:twoCellAnchor>
    <xdr:from>
      <xdr:col>0</xdr:col>
      <xdr:colOff>285750</xdr:colOff>
      <xdr:row>41</xdr:row>
      <xdr:rowOff>152400</xdr:rowOff>
    </xdr:from>
    <xdr:to>
      <xdr:col>8</xdr:col>
      <xdr:colOff>266700</xdr:colOff>
      <xdr:row>46</xdr:row>
      <xdr:rowOff>19050</xdr:rowOff>
    </xdr:to>
    <xdr:sp macro="" textlink="">
      <xdr:nvSpPr>
        <xdr:cNvPr id="37896" name="Rectangle 8">
          <a:extLst>
            <a:ext uri="{FF2B5EF4-FFF2-40B4-BE49-F238E27FC236}">
              <a16:creationId xmlns:a16="http://schemas.microsoft.com/office/drawing/2014/main" id="{00000000-0008-0000-0700-000008940000}"/>
            </a:ext>
          </a:extLst>
        </xdr:cNvPr>
        <xdr:cNvSpPr>
          <a:spLocks noChangeArrowheads="1"/>
        </xdr:cNvSpPr>
      </xdr:nvSpPr>
      <xdr:spPr bwMode="auto">
        <a:xfrm>
          <a:off x="285750" y="9115425"/>
          <a:ext cx="6115050" cy="723900"/>
        </a:xfrm>
        <a:prstGeom prst="rect">
          <a:avLst/>
        </a:prstGeom>
        <a:noFill/>
        <a:ln>
          <a:noFill/>
        </a:ln>
      </xdr:spPr>
      <xdr:txBody>
        <a:bodyPr vertOverflow="clip" wrap="square" lIns="27432" tIns="18288" rIns="0" bIns="18288" anchor="ctr" upright="1"/>
        <a:lstStyle/>
        <a:p>
          <a:pPr algn="l" rtl="0">
            <a:lnSpc>
              <a:spcPts val="1300"/>
            </a:lnSpc>
            <a:defRPr sz="1000"/>
          </a:pPr>
          <a:r>
            <a:rPr lang="en-US" altLang="ja-JP" sz="1100" b="0" i="0" u="none" strike="noStrike" baseline="0">
              <a:solidFill>
                <a:srgbClr val="000000"/>
              </a:solidFill>
              <a:latin typeface="ＭＳ Ｐ明朝"/>
              <a:ea typeface="ＭＳ Ｐ明朝"/>
            </a:rPr>
            <a:t>※</a:t>
          </a:r>
          <a:r>
            <a:rPr lang="ja-JP" altLang="en-US" sz="1100" b="0" i="0" u="none" strike="noStrike" baseline="0">
              <a:solidFill>
                <a:srgbClr val="000000"/>
              </a:solidFill>
              <a:latin typeface="ＭＳ Ｐ明朝"/>
              <a:ea typeface="ＭＳ Ｐ明朝"/>
            </a:rPr>
            <a:t>自社で企画・実施した場合は活動内容を記録した写真（２枚程度、なるべくデジタルカメラで</a:t>
          </a:r>
          <a:endParaRPr lang="en-US" altLang="ja-JP" sz="1100" b="0" i="0" u="none" strike="noStrike" baseline="0">
            <a:solidFill>
              <a:srgbClr val="000000"/>
            </a:solidFill>
            <a:latin typeface="ＭＳ Ｐ明朝"/>
            <a:ea typeface="ＭＳ Ｐ明朝"/>
          </a:endParaRPr>
        </a:p>
        <a:p>
          <a:pPr algn="l" rtl="0">
            <a:lnSpc>
              <a:spcPts val="1300"/>
            </a:lnSpc>
            <a:defRPr sz="1000"/>
          </a:pPr>
          <a:r>
            <a:rPr lang="ja-JP" altLang="en-US" sz="1100" b="0" i="0" u="none" strike="noStrike" baseline="0">
              <a:solidFill>
                <a:srgbClr val="000000"/>
              </a:solidFill>
              <a:latin typeface="ＭＳ Ｐ明朝"/>
              <a:ea typeface="ＭＳ Ｐ明朝"/>
            </a:rPr>
            <a:t>　 撮影した写真を白黒で鮮明に　 プリントアウトしたもの）または活動について掲載された新聞記</a:t>
          </a:r>
          <a:endParaRPr lang="en-US" altLang="ja-JP" sz="1100" b="0" i="0" u="none" strike="noStrike" baseline="0">
            <a:solidFill>
              <a:srgbClr val="000000"/>
            </a:solidFill>
            <a:latin typeface="ＭＳ Ｐ明朝"/>
            <a:ea typeface="ＭＳ Ｐ明朝"/>
          </a:endParaRPr>
        </a:p>
        <a:p>
          <a:pPr algn="l" rtl="0">
            <a:lnSpc>
              <a:spcPts val="1300"/>
            </a:lnSpc>
            <a:defRPr sz="1000"/>
          </a:pPr>
          <a:r>
            <a:rPr lang="ja-JP" altLang="en-US" sz="1100" b="0" i="0" u="none" strike="noStrike" baseline="0">
              <a:solidFill>
                <a:srgbClr val="000000"/>
              </a:solidFill>
              <a:latin typeface="ＭＳ Ｐ明朝"/>
              <a:ea typeface="ＭＳ Ｐ明朝"/>
            </a:rPr>
            <a:t>　 事の写しを添付してください。 （新聞記事は、白黒コピーしたものを添付してください。）</a:t>
          </a:r>
        </a:p>
      </xdr:txBody>
    </xdr:sp>
    <xdr:clientData/>
  </xdr:twoCellAnchor>
  <xdr:twoCellAnchor>
    <xdr:from>
      <xdr:col>1</xdr:col>
      <xdr:colOff>114301</xdr:colOff>
      <xdr:row>27</xdr:row>
      <xdr:rowOff>66676</xdr:rowOff>
    </xdr:from>
    <xdr:to>
      <xdr:col>7</xdr:col>
      <xdr:colOff>552451</xdr:colOff>
      <xdr:row>34</xdr:row>
      <xdr:rowOff>152400</xdr:rowOff>
    </xdr:to>
    <xdr:sp macro="" textlink="">
      <xdr:nvSpPr>
        <xdr:cNvPr id="3" name="角丸四角形 2">
          <a:extLst>
            <a:ext uri="{FF2B5EF4-FFF2-40B4-BE49-F238E27FC236}">
              <a16:creationId xmlns:a16="http://schemas.microsoft.com/office/drawing/2014/main" id="{00000000-0008-0000-0700-000003000000}"/>
            </a:ext>
          </a:extLst>
        </xdr:cNvPr>
        <xdr:cNvSpPr/>
      </xdr:nvSpPr>
      <xdr:spPr>
        <a:xfrm>
          <a:off x="495301" y="7153276"/>
          <a:ext cx="5505450" cy="1685924"/>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171450</xdr:colOff>
          <xdr:row>11</xdr:row>
          <xdr:rowOff>190500</xdr:rowOff>
        </xdr:from>
        <xdr:to>
          <xdr:col>2</xdr:col>
          <xdr:colOff>114300</xdr:colOff>
          <xdr:row>13</xdr:row>
          <xdr:rowOff>19050</xdr:rowOff>
        </xdr:to>
        <xdr:sp macro="" textlink="">
          <xdr:nvSpPr>
            <xdr:cNvPr id="37889" name="Check Box 1" hidden="1">
              <a:extLst>
                <a:ext uri="{63B3BB69-23CF-44E3-9099-C40C66FF867C}">
                  <a14:compatExt spid="_x0000_s37889"/>
                </a:ext>
                <a:ext uri="{FF2B5EF4-FFF2-40B4-BE49-F238E27FC236}">
                  <a16:creationId xmlns:a16="http://schemas.microsoft.com/office/drawing/2014/main" id="{00000000-0008-0000-0700-00000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1114425</xdr:colOff>
          <xdr:row>11</xdr:row>
          <xdr:rowOff>190500</xdr:rowOff>
        </xdr:from>
        <xdr:to>
          <xdr:col>4</xdr:col>
          <xdr:colOff>95250</xdr:colOff>
          <xdr:row>13</xdr:row>
          <xdr:rowOff>19050</xdr:rowOff>
        </xdr:to>
        <xdr:sp macro="" textlink="">
          <xdr:nvSpPr>
            <xdr:cNvPr id="37890" name="Check Box 2" hidden="1">
              <a:extLst>
                <a:ext uri="{63B3BB69-23CF-44E3-9099-C40C66FF867C}">
                  <a14:compatExt spid="_x0000_s37890"/>
                </a:ext>
                <a:ext uri="{FF2B5EF4-FFF2-40B4-BE49-F238E27FC236}">
                  <a16:creationId xmlns:a16="http://schemas.microsoft.com/office/drawing/2014/main" id="{00000000-0008-0000-0700-00000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1085850</xdr:colOff>
          <xdr:row>23</xdr:row>
          <xdr:rowOff>190500</xdr:rowOff>
        </xdr:from>
        <xdr:to>
          <xdr:col>4</xdr:col>
          <xdr:colOff>66675</xdr:colOff>
          <xdr:row>25</xdr:row>
          <xdr:rowOff>19050</xdr:rowOff>
        </xdr:to>
        <xdr:sp macro="" textlink="">
          <xdr:nvSpPr>
            <xdr:cNvPr id="37891" name="Check Box 3" hidden="1">
              <a:extLst>
                <a:ext uri="{63B3BB69-23CF-44E3-9099-C40C66FF867C}">
                  <a14:compatExt spid="_x0000_s37891"/>
                </a:ext>
                <a:ext uri="{FF2B5EF4-FFF2-40B4-BE49-F238E27FC236}">
                  <a16:creationId xmlns:a16="http://schemas.microsoft.com/office/drawing/2014/main" id="{00000000-0008-0000-0700-000003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11</xdr:row>
          <xdr:rowOff>190500</xdr:rowOff>
        </xdr:from>
        <xdr:to>
          <xdr:col>6</xdr:col>
          <xdr:colOff>57150</xdr:colOff>
          <xdr:row>13</xdr:row>
          <xdr:rowOff>19050</xdr:rowOff>
        </xdr:to>
        <xdr:sp macro="" textlink="">
          <xdr:nvSpPr>
            <xdr:cNvPr id="37892" name="Check Box 4" hidden="1">
              <a:extLst>
                <a:ext uri="{63B3BB69-23CF-44E3-9099-C40C66FF867C}">
                  <a14:compatExt spid="_x0000_s37892"/>
                </a:ext>
                <a:ext uri="{FF2B5EF4-FFF2-40B4-BE49-F238E27FC236}">
                  <a16:creationId xmlns:a16="http://schemas.microsoft.com/office/drawing/2014/main" id="{00000000-0008-0000-0700-00000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571500</xdr:colOff>
          <xdr:row>23</xdr:row>
          <xdr:rowOff>190500</xdr:rowOff>
        </xdr:from>
        <xdr:to>
          <xdr:col>4</xdr:col>
          <xdr:colOff>876300</xdr:colOff>
          <xdr:row>25</xdr:row>
          <xdr:rowOff>19050</xdr:rowOff>
        </xdr:to>
        <xdr:sp macro="" textlink="">
          <xdr:nvSpPr>
            <xdr:cNvPr id="37893" name="Check Box 5" hidden="1">
              <a:extLst>
                <a:ext uri="{63B3BB69-23CF-44E3-9099-C40C66FF867C}">
                  <a14:compatExt spid="_x0000_s37893"/>
                </a:ext>
                <a:ext uri="{FF2B5EF4-FFF2-40B4-BE49-F238E27FC236}">
                  <a16:creationId xmlns:a16="http://schemas.microsoft.com/office/drawing/2014/main" id="{00000000-0008-0000-0700-00000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295276</xdr:colOff>
      <xdr:row>31</xdr:row>
      <xdr:rowOff>9525</xdr:rowOff>
    </xdr:from>
    <xdr:to>
      <xdr:col>7</xdr:col>
      <xdr:colOff>19050</xdr:colOff>
      <xdr:row>32</xdr:row>
      <xdr:rowOff>85725</xdr:rowOff>
    </xdr:to>
    <xdr:sp macro="" textlink="">
      <xdr:nvSpPr>
        <xdr:cNvPr id="12" name="正方形/長方形 11">
          <a:extLst>
            <a:ext uri="{FF2B5EF4-FFF2-40B4-BE49-F238E27FC236}">
              <a16:creationId xmlns:a16="http://schemas.microsoft.com/office/drawing/2014/main" id="{00000000-0008-0000-0700-00000C000000}"/>
            </a:ext>
          </a:extLst>
        </xdr:cNvPr>
        <xdr:cNvSpPr/>
      </xdr:nvSpPr>
      <xdr:spPr>
        <a:xfrm>
          <a:off x="5057776" y="7953375"/>
          <a:ext cx="409574" cy="3238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明朝" pitchFamily="18" charset="-128"/>
              <a:ea typeface="ＭＳ Ｐ明朝" pitchFamily="18" charset="-128"/>
            </a:rPr>
            <a:t>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133349</xdr:colOff>
      <xdr:row>0</xdr:row>
      <xdr:rowOff>19049</xdr:rowOff>
    </xdr:from>
    <xdr:to>
      <xdr:col>6</xdr:col>
      <xdr:colOff>1076325</xdr:colOff>
      <xdr:row>0</xdr:row>
      <xdr:rowOff>1647824</xdr:rowOff>
    </xdr:to>
    <xdr:sp macro="" textlink="">
      <xdr:nvSpPr>
        <xdr:cNvPr id="2" name="Rectangle 4">
          <a:extLst>
            <a:ext uri="{FF2B5EF4-FFF2-40B4-BE49-F238E27FC236}">
              <a16:creationId xmlns:a16="http://schemas.microsoft.com/office/drawing/2014/main" id="{00000000-0008-0000-0800-000002000000}"/>
            </a:ext>
          </a:extLst>
        </xdr:cNvPr>
        <xdr:cNvSpPr>
          <a:spLocks noChangeArrowheads="1"/>
        </xdr:cNvSpPr>
      </xdr:nvSpPr>
      <xdr:spPr bwMode="auto">
        <a:xfrm>
          <a:off x="133349" y="19049"/>
          <a:ext cx="7162801" cy="1628775"/>
        </a:xfrm>
        <a:prstGeom prst="rect">
          <a:avLst/>
        </a:prstGeom>
        <a:solidFill>
          <a:srgbClr val="FFFF99"/>
        </a:solidFill>
        <a:ln w="9525">
          <a:solidFill>
            <a:srgbClr val="000000"/>
          </a:solidFill>
          <a:miter lim="800000"/>
          <a:headEnd/>
          <a:tailEnd/>
        </a:ln>
      </xdr:spPr>
      <xdr:txBody>
        <a:bodyPr vertOverflow="clip" wrap="square" lIns="36576" tIns="22860" rIns="0" bIns="0" anchor="t" upright="1"/>
        <a:lstStyle/>
        <a:p>
          <a:pPr algn="l" rtl="0">
            <a:lnSpc>
              <a:spcPts val="1700"/>
            </a:lnSpc>
            <a:defRPr sz="1000"/>
          </a:pPr>
          <a:r>
            <a:rPr lang="en-US" altLang="ja-JP" sz="1400" b="1" i="0" u="none" strike="noStrike" baseline="0">
              <a:solidFill>
                <a:srgbClr val="FF0000"/>
              </a:solidFill>
              <a:latin typeface="ＭＳ Ｐゴシック"/>
              <a:ea typeface="ＭＳ Ｐゴシック"/>
            </a:rPr>
            <a:t>《</a:t>
          </a:r>
          <a:r>
            <a:rPr lang="ja-JP" altLang="en-US" sz="1400" b="1" i="0" u="none" strike="noStrike" baseline="0">
              <a:solidFill>
                <a:srgbClr val="FF0000"/>
              </a:solidFill>
              <a:latin typeface="ＭＳ Ｐゴシック"/>
              <a:ea typeface="ＭＳ Ｐゴシック"/>
            </a:rPr>
            <a:t>記入要領</a:t>
          </a:r>
          <a:r>
            <a:rPr lang="en-US" altLang="ja-JP" sz="1400" b="1" i="0" u="none" strike="noStrike" baseline="0">
              <a:solidFill>
                <a:srgbClr val="FF0000"/>
              </a:solidFill>
              <a:latin typeface="ＭＳ Ｐゴシック"/>
              <a:ea typeface="ＭＳ Ｐゴシック"/>
            </a:rPr>
            <a:t>》</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en-US" altLang="ja-JP" sz="1100" b="1" i="0" u="sng" strike="noStrike" baseline="0">
              <a:solidFill>
                <a:srgbClr val="000000"/>
              </a:solidFill>
              <a:latin typeface="ＭＳ Ｐゴシック"/>
              <a:ea typeface="ＭＳ Ｐゴシック"/>
            </a:rPr>
            <a:t>｢</a:t>
          </a:r>
          <a:r>
            <a:rPr lang="ja-JP" altLang="en-US" sz="1100" b="1" i="0" u="sng" strike="noStrike" baseline="0">
              <a:solidFill>
                <a:srgbClr val="000000"/>
              </a:solidFill>
              <a:latin typeface="ＭＳ Ｐゴシック"/>
              <a:ea typeface="ＭＳ Ｐゴシック"/>
            </a:rPr>
            <a:t>市内業者」または「準市内業者」の方で、格付対象となる業種を希望の方のみ</a:t>
          </a:r>
          <a:r>
            <a:rPr lang="ja-JP" altLang="en-US" sz="1100" b="0" i="0" u="none" strike="noStrike" baseline="0">
              <a:solidFill>
                <a:srgbClr val="000000"/>
              </a:solidFill>
              <a:latin typeface="ＭＳ Ｐゴシック"/>
              <a:ea typeface="ＭＳ Ｐゴシック"/>
            </a:rPr>
            <a:t>入力してください。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経営事項審査に提出した「技術職員名簿」に掲載されている各業種の一級に相当する技術者が対象となります。経審後に雇用又は退職した職員は含みません。</a:t>
          </a: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技術者一覧表に入力した技術者のうち、一級資格に相当する技術者の氏名及び資格をドロップダウンリストから選択して入力してください。</a:t>
          </a: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同じ技術者が同一の業種で複数の一級相当資格をお持ちの場合も入力する資格は一種類で結構です。</a:t>
          </a: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希望を出された業種についての技術者を入力してください。</a:t>
          </a: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入力後は印刷し、技術者資格者証の写しを業種ごとに並べて添付してください。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304800</xdr:colOff>
      <xdr:row>22</xdr:row>
      <xdr:rowOff>200026</xdr:rowOff>
    </xdr:from>
    <xdr:to>
      <xdr:col>8</xdr:col>
      <xdr:colOff>47625</xdr:colOff>
      <xdr:row>22</xdr:row>
      <xdr:rowOff>523876</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5105400" y="6096001"/>
          <a:ext cx="428625" cy="3238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枚</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AO168"/>
  <sheetViews>
    <sheetView tabSelected="1" view="pageBreakPreview" zoomScale="70" zoomScaleNormal="100" zoomScaleSheetLayoutView="70" workbookViewId="0">
      <selection activeCell="AL142" sqref="AL142"/>
    </sheetView>
  </sheetViews>
  <sheetFormatPr defaultRowHeight="18.75" x14ac:dyDescent="0.15"/>
  <cols>
    <col min="1" max="1" width="5" style="153" customWidth="1"/>
    <col min="2" max="2" width="9" style="153"/>
    <col min="3" max="3" width="5.25" style="153" customWidth="1"/>
    <col min="4" max="4" width="7.875" style="153" customWidth="1"/>
    <col min="5" max="31" width="2.875" style="153" customWidth="1"/>
    <col min="32" max="32" width="2.875" style="330" customWidth="1"/>
    <col min="33" max="33" width="2.375" style="330" customWidth="1"/>
    <col min="34" max="34" width="2.375" style="153" customWidth="1"/>
    <col min="35" max="35" width="3.25" style="153" customWidth="1"/>
    <col min="36" max="37" width="3" style="153" customWidth="1"/>
    <col min="38" max="38" width="26.5" style="338" customWidth="1"/>
    <col min="39" max="39" width="28.25" style="153" customWidth="1"/>
    <col min="40" max="41" width="2.875" style="153" customWidth="1"/>
    <col min="42" max="16384" width="9" style="153"/>
  </cols>
  <sheetData>
    <row r="1" spans="1:39" ht="25.5" x14ac:dyDescent="0.15">
      <c r="A1" s="390" t="s">
        <v>548</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2"/>
    </row>
    <row r="2" spans="1:39" ht="17.25" customHeight="1" x14ac:dyDescent="0.15">
      <c r="A2" s="393" t="s">
        <v>549</v>
      </c>
      <c r="B2" s="394"/>
      <c r="C2" s="394"/>
      <c r="D2" s="394"/>
      <c r="E2" s="394"/>
      <c r="F2" s="394"/>
      <c r="G2" s="394"/>
      <c r="H2" s="394"/>
      <c r="I2" s="394"/>
      <c r="J2" s="394"/>
      <c r="K2" s="394"/>
      <c r="L2" s="394"/>
      <c r="M2" s="394"/>
      <c r="N2" s="394"/>
      <c r="O2" s="394"/>
      <c r="P2" s="394"/>
      <c r="Q2" s="394"/>
      <c r="R2" s="394"/>
      <c r="S2" s="394"/>
      <c r="T2" s="394"/>
      <c r="U2" s="394"/>
      <c r="V2" s="394"/>
      <c r="W2" s="394"/>
      <c r="X2" s="394"/>
      <c r="Y2" s="394"/>
      <c r="Z2" s="394"/>
      <c r="AA2" s="394"/>
      <c r="AB2" s="394"/>
      <c r="AC2" s="394"/>
      <c r="AD2" s="394"/>
      <c r="AE2" s="395"/>
      <c r="AL2" s="339"/>
      <c r="AM2" s="164"/>
    </row>
    <row r="3" spans="1:39" ht="17.25" customHeight="1" x14ac:dyDescent="0.15">
      <c r="A3" s="396" t="s">
        <v>550</v>
      </c>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8"/>
    </row>
    <row r="4" spans="1:39" ht="17.25" customHeight="1" x14ac:dyDescent="0.15">
      <c r="A4" s="396" t="s">
        <v>551</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c r="AD4" s="397"/>
      <c r="AE4" s="398"/>
    </row>
    <row r="5" spans="1:39" ht="17.25" customHeight="1" x14ac:dyDescent="0.15">
      <c r="A5" s="154" t="s">
        <v>552</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6"/>
    </row>
    <row r="6" spans="1:39" ht="18.75" customHeight="1" x14ac:dyDescent="0.15">
      <c r="A6" s="157"/>
      <c r="B6" s="380" t="s">
        <v>553</v>
      </c>
      <c r="C6" s="381"/>
      <c r="D6" s="381"/>
      <c r="E6" s="381"/>
      <c r="F6" s="381"/>
      <c r="G6" s="381"/>
      <c r="H6" s="381"/>
      <c r="I6" s="399"/>
      <c r="J6" s="381" t="s">
        <v>554</v>
      </c>
      <c r="K6" s="381"/>
      <c r="L6" s="381"/>
      <c r="M6" s="381"/>
      <c r="N6" s="381"/>
      <c r="O6" s="381"/>
      <c r="P6" s="381"/>
      <c r="Q6" s="381"/>
      <c r="R6" s="381"/>
      <c r="S6" s="381"/>
      <c r="T6" s="381"/>
      <c r="U6" s="381"/>
      <c r="V6" s="381"/>
      <c r="W6" s="381"/>
      <c r="X6" s="381"/>
      <c r="Y6" s="381"/>
      <c r="Z6" s="381"/>
      <c r="AA6" s="381"/>
      <c r="AB6" s="399"/>
      <c r="AC6" s="158"/>
      <c r="AD6" s="158"/>
      <c r="AE6" s="159"/>
    </row>
    <row r="7" spans="1:39" ht="18.75" customHeight="1" x14ac:dyDescent="0.15">
      <c r="A7" s="157"/>
      <c r="B7" s="380" t="s">
        <v>555</v>
      </c>
      <c r="C7" s="381"/>
      <c r="D7" s="381"/>
      <c r="E7" s="381"/>
      <c r="F7" s="381"/>
      <c r="G7" s="381"/>
      <c r="H7" s="381"/>
      <c r="I7" s="399"/>
      <c r="J7" s="400" t="s">
        <v>853</v>
      </c>
      <c r="K7" s="400"/>
      <c r="L7" s="400"/>
      <c r="M7" s="400"/>
      <c r="N7" s="400"/>
      <c r="O7" s="400"/>
      <c r="P7" s="400"/>
      <c r="Q7" s="400"/>
      <c r="R7" s="400"/>
      <c r="S7" s="400"/>
      <c r="T7" s="400"/>
      <c r="U7" s="400"/>
      <c r="V7" s="400"/>
      <c r="W7" s="400"/>
      <c r="X7" s="400"/>
      <c r="Y7" s="400"/>
      <c r="Z7" s="400"/>
      <c r="AA7" s="400"/>
      <c r="AB7" s="401"/>
      <c r="AC7" s="158"/>
      <c r="AD7" s="158"/>
      <c r="AE7" s="159"/>
      <c r="AI7" s="338"/>
      <c r="AJ7" s="338"/>
      <c r="AK7" s="338"/>
      <c r="AL7" s="338" t="s">
        <v>881</v>
      </c>
      <c r="AM7" s="338"/>
    </row>
    <row r="8" spans="1:39" ht="18.75" customHeight="1" x14ac:dyDescent="0.15">
      <c r="A8" s="160"/>
      <c r="B8" s="380" t="s">
        <v>556</v>
      </c>
      <c r="C8" s="381"/>
      <c r="D8" s="381"/>
      <c r="E8" s="381"/>
      <c r="F8" s="381"/>
      <c r="G8" s="381"/>
      <c r="H8" s="381"/>
      <c r="I8" s="399"/>
      <c r="J8" s="350"/>
      <c r="K8" s="350"/>
      <c r="L8" s="350"/>
      <c r="M8" s="350"/>
      <c r="N8" s="350"/>
      <c r="O8" s="350"/>
      <c r="P8" s="350"/>
      <c r="Q8" s="350"/>
      <c r="R8" s="350"/>
      <c r="S8" s="350"/>
      <c r="T8" s="350"/>
      <c r="U8" s="350"/>
      <c r="V8" s="350"/>
      <c r="W8" s="350"/>
      <c r="X8" s="350"/>
      <c r="Y8" s="350"/>
      <c r="Z8" s="350"/>
      <c r="AA8" s="350"/>
      <c r="AB8" s="351"/>
      <c r="AC8" s="162"/>
      <c r="AD8" s="162"/>
      <c r="AE8" s="163"/>
      <c r="AH8" s="338"/>
      <c r="AI8" s="338"/>
      <c r="AJ8" s="338"/>
      <c r="AK8" s="338"/>
      <c r="AM8" s="338"/>
    </row>
    <row r="9" spans="1:39" ht="18.75" hidden="1" customHeight="1" x14ac:dyDescent="0.15">
      <c r="A9" s="157"/>
      <c r="B9" s="349" t="s">
        <v>557</v>
      </c>
      <c r="C9" s="350"/>
      <c r="D9" s="350"/>
      <c r="E9" s="350"/>
      <c r="F9" s="350"/>
      <c r="G9" s="350"/>
      <c r="H9" s="350"/>
      <c r="I9" s="351"/>
      <c r="J9" s="352" t="s">
        <v>854</v>
      </c>
      <c r="K9" s="352"/>
      <c r="L9" s="352"/>
      <c r="M9" s="352"/>
      <c r="N9" s="352"/>
      <c r="O9" s="352"/>
      <c r="P9" s="352"/>
      <c r="Q9" s="352"/>
      <c r="R9" s="352"/>
      <c r="S9" s="352"/>
      <c r="T9" s="352"/>
      <c r="U9" s="352"/>
      <c r="V9" s="352"/>
      <c r="W9" s="352"/>
      <c r="X9" s="352"/>
      <c r="Y9" s="352"/>
      <c r="Z9" s="352"/>
      <c r="AA9" s="352"/>
      <c r="AB9" s="353"/>
      <c r="AC9" s="158"/>
      <c r="AD9" s="158"/>
      <c r="AE9" s="159"/>
    </row>
    <row r="10" spans="1:39" ht="33.75" hidden="1" customHeight="1" x14ac:dyDescent="0.15">
      <c r="A10" s="157"/>
      <c r="B10" s="356" t="s">
        <v>558</v>
      </c>
      <c r="C10" s="357"/>
      <c r="D10" s="357"/>
      <c r="E10" s="357"/>
      <c r="F10" s="357"/>
      <c r="G10" s="357"/>
      <c r="H10" s="357"/>
      <c r="I10" s="358"/>
      <c r="J10" s="352"/>
      <c r="K10" s="352"/>
      <c r="L10" s="352"/>
      <c r="M10" s="352"/>
      <c r="N10" s="352"/>
      <c r="O10" s="352"/>
      <c r="P10" s="352"/>
      <c r="Q10" s="352"/>
      <c r="R10" s="352"/>
      <c r="S10" s="352"/>
      <c r="T10" s="352"/>
      <c r="U10" s="352"/>
      <c r="V10" s="352"/>
      <c r="W10" s="352"/>
      <c r="X10" s="352"/>
      <c r="Y10" s="352"/>
      <c r="Z10" s="352"/>
      <c r="AA10" s="352"/>
      <c r="AB10" s="353"/>
      <c r="AC10" s="158"/>
      <c r="AD10" s="158"/>
      <c r="AE10" s="159"/>
    </row>
    <row r="11" spans="1:39" ht="18.75" hidden="1" customHeight="1" x14ac:dyDescent="0.15">
      <c r="A11" s="157"/>
      <c r="B11" s="359" t="s">
        <v>559</v>
      </c>
      <c r="C11" s="360"/>
      <c r="D11" s="360"/>
      <c r="E11" s="360"/>
      <c r="F11" s="360"/>
      <c r="G11" s="360"/>
      <c r="H11" s="360"/>
      <c r="I11" s="361"/>
      <c r="J11" s="354"/>
      <c r="K11" s="354"/>
      <c r="L11" s="354"/>
      <c r="M11" s="354"/>
      <c r="N11" s="354"/>
      <c r="O11" s="354"/>
      <c r="P11" s="354"/>
      <c r="Q11" s="354"/>
      <c r="R11" s="354"/>
      <c r="S11" s="354"/>
      <c r="T11" s="354"/>
      <c r="U11" s="354"/>
      <c r="V11" s="354"/>
      <c r="W11" s="354"/>
      <c r="X11" s="354"/>
      <c r="Y11" s="354"/>
      <c r="Z11" s="354"/>
      <c r="AA11" s="354"/>
      <c r="AB11" s="355"/>
      <c r="AC11" s="158"/>
      <c r="AD11" s="158"/>
      <c r="AE11" s="159"/>
    </row>
    <row r="12" spans="1:39" ht="33.75" hidden="1" customHeight="1" x14ac:dyDescent="0.15">
      <c r="A12" s="157"/>
      <c r="B12" s="374"/>
      <c r="C12" s="375"/>
      <c r="D12" s="375"/>
      <c r="E12" s="375"/>
      <c r="F12" s="375"/>
      <c r="G12" s="375"/>
      <c r="H12" s="375"/>
      <c r="I12" s="376"/>
      <c r="J12" s="375"/>
      <c r="K12" s="375"/>
      <c r="L12" s="375"/>
      <c r="M12" s="375"/>
      <c r="N12" s="375"/>
      <c r="O12" s="375"/>
      <c r="P12" s="375"/>
      <c r="Q12" s="375"/>
      <c r="R12" s="375"/>
      <c r="S12" s="375"/>
      <c r="T12" s="375"/>
      <c r="U12" s="375"/>
      <c r="V12" s="375"/>
      <c r="W12" s="375"/>
      <c r="X12" s="375"/>
      <c r="Y12" s="375"/>
      <c r="Z12" s="375"/>
      <c r="AA12" s="375"/>
      <c r="AB12" s="376"/>
      <c r="AC12" s="158"/>
      <c r="AD12" s="158"/>
      <c r="AE12" s="159"/>
    </row>
    <row r="13" spans="1:39" ht="9" hidden="1" customHeight="1" x14ac:dyDescent="0.15">
      <c r="A13" s="160"/>
      <c r="B13" s="350"/>
      <c r="C13" s="350"/>
      <c r="D13" s="350"/>
      <c r="E13" s="161"/>
      <c r="F13" s="161"/>
      <c r="G13" s="161"/>
      <c r="H13" s="161"/>
      <c r="I13" s="161"/>
      <c r="J13" s="161"/>
      <c r="K13" s="161"/>
      <c r="L13" s="161"/>
      <c r="M13" s="161"/>
      <c r="N13" s="161"/>
      <c r="O13" s="161"/>
      <c r="P13" s="161"/>
      <c r="Q13" s="161"/>
      <c r="R13" s="161"/>
      <c r="S13" s="161"/>
      <c r="T13" s="161"/>
      <c r="U13" s="162"/>
      <c r="V13" s="162"/>
      <c r="W13" s="162"/>
      <c r="X13" s="162"/>
      <c r="Y13" s="162"/>
      <c r="Z13" s="162"/>
      <c r="AA13" s="162"/>
      <c r="AB13" s="162"/>
      <c r="AC13" s="162"/>
      <c r="AD13" s="162"/>
      <c r="AE13" s="163"/>
    </row>
    <row r="14" spans="1:39" ht="12.75" customHeight="1" x14ac:dyDescent="0.1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row>
    <row r="15" spans="1:39" x14ac:dyDescent="0.15">
      <c r="A15" s="165" t="s">
        <v>560</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row>
    <row r="16" spans="1:39" ht="20.25" customHeight="1" thickBot="1" x14ac:dyDescent="0.2">
      <c r="A16" s="377" t="s">
        <v>561</v>
      </c>
      <c r="B16" s="377"/>
      <c r="C16" s="378" t="s">
        <v>562</v>
      </c>
      <c r="D16" s="378"/>
      <c r="E16" s="166" t="s">
        <v>563</v>
      </c>
      <c r="F16" s="167"/>
      <c r="G16" s="168"/>
      <c r="H16" s="168"/>
      <c r="I16" s="167"/>
      <c r="J16" s="168"/>
      <c r="K16" s="168"/>
      <c r="L16" s="167"/>
      <c r="M16" s="168"/>
      <c r="N16" s="168"/>
      <c r="O16" s="167"/>
      <c r="P16" s="167"/>
      <c r="Q16" s="167"/>
      <c r="R16" s="167"/>
      <c r="S16" s="167"/>
      <c r="T16" s="167"/>
      <c r="U16" s="167"/>
      <c r="V16" s="167"/>
      <c r="W16" s="167"/>
      <c r="X16" s="167"/>
      <c r="Y16" s="167"/>
      <c r="Z16" s="167"/>
      <c r="AA16" s="167"/>
      <c r="AB16" s="167"/>
      <c r="AC16" s="167"/>
      <c r="AD16" s="167"/>
      <c r="AE16" s="169"/>
    </row>
    <row r="17" spans="1:39" ht="20.25" customHeight="1" thickBot="1" x14ac:dyDescent="0.2">
      <c r="A17" s="377"/>
      <c r="B17" s="377"/>
      <c r="C17" s="379" t="s">
        <v>564</v>
      </c>
      <c r="D17" s="379"/>
      <c r="E17" s="380" t="s">
        <v>868</v>
      </c>
      <c r="F17" s="381"/>
      <c r="G17" s="382">
        <v>7</v>
      </c>
      <c r="H17" s="383"/>
      <c r="I17" s="167" t="s">
        <v>11</v>
      </c>
      <c r="J17" s="382"/>
      <c r="K17" s="383"/>
      <c r="L17" s="167" t="s">
        <v>565</v>
      </c>
      <c r="M17" s="382"/>
      <c r="N17" s="383"/>
      <c r="O17" s="167" t="s">
        <v>12</v>
      </c>
      <c r="P17" s="167"/>
      <c r="Q17" s="167"/>
      <c r="R17" s="167"/>
      <c r="S17" s="167"/>
      <c r="T17" s="167"/>
      <c r="U17" s="167"/>
      <c r="V17" s="167"/>
      <c r="W17" s="167"/>
      <c r="X17" s="167"/>
      <c r="Y17" s="167"/>
      <c r="Z17" s="167"/>
      <c r="AA17" s="167"/>
      <c r="AB17" s="167"/>
      <c r="AC17" s="167"/>
      <c r="AD17" s="167"/>
      <c r="AE17" s="169"/>
      <c r="AF17" s="330">
        <f>IF(OR(G17="",J17="",M17=""),0,1)</f>
        <v>0</v>
      </c>
      <c r="AL17" s="340" t="str">
        <f>IF(AF17=0,"申請年月日のいずれかが未入力です。入力してください。","")</f>
        <v>申請年月日のいずれかが未入力です。入力してください。</v>
      </c>
    </row>
    <row r="18" spans="1:39" ht="9" customHeight="1" x14ac:dyDescent="0.15">
      <c r="A18" s="170"/>
      <c r="B18" s="170"/>
      <c r="C18" s="171"/>
      <c r="D18" s="171"/>
      <c r="E18" s="170"/>
      <c r="F18" s="170"/>
      <c r="G18" s="172"/>
      <c r="H18" s="172"/>
      <c r="I18" s="173"/>
      <c r="J18" s="172"/>
      <c r="K18" s="172"/>
      <c r="L18" s="173"/>
      <c r="M18" s="172"/>
      <c r="N18" s="172"/>
      <c r="O18" s="173"/>
      <c r="P18" s="173"/>
      <c r="Q18" s="173"/>
      <c r="R18" s="173"/>
      <c r="S18" s="173"/>
      <c r="T18" s="173"/>
      <c r="U18" s="173"/>
      <c r="V18" s="173"/>
      <c r="W18" s="173"/>
      <c r="X18" s="173"/>
      <c r="Y18" s="173"/>
      <c r="Z18" s="173"/>
      <c r="AA18" s="173"/>
      <c r="AB18" s="173"/>
      <c r="AC18" s="173"/>
      <c r="AD18" s="173"/>
      <c r="AE18" s="173"/>
      <c r="AM18" s="328"/>
    </row>
    <row r="19" spans="1:39" ht="50.25" customHeight="1" thickBot="1" x14ac:dyDescent="0.2">
      <c r="A19" s="377" t="s">
        <v>566</v>
      </c>
      <c r="B19" s="377"/>
      <c r="C19" s="378" t="s">
        <v>562</v>
      </c>
      <c r="D19" s="378"/>
      <c r="E19" s="384" t="s">
        <v>859</v>
      </c>
      <c r="F19" s="385"/>
      <c r="G19" s="385"/>
      <c r="H19" s="385"/>
      <c r="I19" s="385"/>
      <c r="J19" s="386"/>
      <c r="K19" s="386"/>
      <c r="L19" s="386"/>
      <c r="M19" s="386"/>
      <c r="N19" s="386"/>
      <c r="O19" s="385"/>
      <c r="P19" s="385"/>
      <c r="Q19" s="385"/>
      <c r="R19" s="385"/>
      <c r="S19" s="385"/>
      <c r="T19" s="385"/>
      <c r="U19" s="386"/>
      <c r="V19" s="386"/>
      <c r="W19" s="386"/>
      <c r="X19" s="386"/>
      <c r="Y19" s="386"/>
      <c r="Z19" s="385"/>
      <c r="AA19" s="385"/>
      <c r="AB19" s="385"/>
      <c r="AC19" s="385"/>
      <c r="AD19" s="385"/>
      <c r="AE19" s="387"/>
      <c r="AF19" s="344" t="str">
        <f>IF(J20="市郡内","1","2")</f>
        <v>2</v>
      </c>
      <c r="AG19" s="330">
        <f>IF(U20="本社（店）",1,2)</f>
        <v>2</v>
      </c>
      <c r="AM19" s="328"/>
    </row>
    <row r="20" spans="1:39" ht="20.25" customHeight="1" thickBot="1" x14ac:dyDescent="0.2">
      <c r="A20" s="377"/>
      <c r="B20" s="377"/>
      <c r="C20" s="379" t="s">
        <v>564</v>
      </c>
      <c r="D20" s="379"/>
      <c r="E20" s="388" t="s">
        <v>857</v>
      </c>
      <c r="F20" s="385"/>
      <c r="G20" s="385"/>
      <c r="H20" s="385"/>
      <c r="I20" s="385"/>
      <c r="J20" s="382"/>
      <c r="K20" s="389"/>
      <c r="L20" s="389"/>
      <c r="M20" s="389"/>
      <c r="N20" s="383"/>
      <c r="O20" s="167"/>
      <c r="P20" s="381" t="s">
        <v>567</v>
      </c>
      <c r="Q20" s="381"/>
      <c r="R20" s="381"/>
      <c r="S20" s="381"/>
      <c r="T20" s="381"/>
      <c r="U20" s="382"/>
      <c r="V20" s="389"/>
      <c r="W20" s="389"/>
      <c r="X20" s="389"/>
      <c r="Y20" s="383"/>
      <c r="Z20" s="167"/>
      <c r="AA20" s="167"/>
      <c r="AB20" s="167"/>
      <c r="AC20" s="167"/>
      <c r="AD20" s="167"/>
      <c r="AE20" s="169"/>
      <c r="AF20" s="330">
        <f>IF(OR(J20="",U20=""),0,1)</f>
        <v>0</v>
      </c>
      <c r="AL20" s="340" t="str">
        <f>IF(AF20=0,"市郡内・市郡外区分、本社・支店区分のいずれかが未入力です。入力してください。","")</f>
        <v>市郡内・市郡外区分、本社・支店区分のいずれかが未入力です。入力してください。</v>
      </c>
    </row>
    <row r="21" spans="1:39" x14ac:dyDescent="0.15">
      <c r="A21" s="174"/>
      <c r="B21" s="174"/>
      <c r="C21" s="174"/>
      <c r="D21" s="17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4"/>
      <c r="AM21" s="328"/>
    </row>
    <row r="22" spans="1:39" ht="36.75" hidden="1" customHeight="1" thickBot="1" x14ac:dyDescent="0.2">
      <c r="A22" s="402" t="s">
        <v>774</v>
      </c>
      <c r="B22" s="403"/>
      <c r="C22" s="378" t="s">
        <v>562</v>
      </c>
      <c r="D22" s="378"/>
      <c r="E22" s="406" t="s">
        <v>775</v>
      </c>
      <c r="F22" s="385"/>
      <c r="G22" s="385"/>
      <c r="H22" s="385"/>
      <c r="I22" s="385"/>
      <c r="J22" s="386"/>
      <c r="K22" s="386"/>
      <c r="L22" s="386"/>
      <c r="M22" s="386"/>
      <c r="N22" s="386"/>
      <c r="O22" s="385"/>
      <c r="P22" s="385"/>
      <c r="Q22" s="385"/>
      <c r="R22" s="385"/>
      <c r="S22" s="385"/>
      <c r="T22" s="385"/>
      <c r="U22" s="386"/>
      <c r="V22" s="386"/>
      <c r="W22" s="386"/>
      <c r="X22" s="386"/>
      <c r="Y22" s="386"/>
      <c r="Z22" s="385"/>
      <c r="AA22" s="385"/>
      <c r="AB22" s="385"/>
      <c r="AC22" s="385"/>
      <c r="AD22" s="385"/>
      <c r="AE22" s="387"/>
      <c r="AM22" s="328"/>
    </row>
    <row r="23" spans="1:39" ht="20.25" hidden="1" customHeight="1" thickBot="1" x14ac:dyDescent="0.2">
      <c r="A23" s="404"/>
      <c r="B23" s="405"/>
      <c r="C23" s="379" t="s">
        <v>564</v>
      </c>
      <c r="D23" s="379"/>
      <c r="E23" s="382"/>
      <c r="F23" s="389"/>
      <c r="G23" s="389"/>
      <c r="H23" s="389"/>
      <c r="I23" s="383"/>
      <c r="J23" s="167"/>
      <c r="K23" s="167"/>
      <c r="L23" s="167"/>
      <c r="M23" s="167"/>
      <c r="N23" s="167"/>
      <c r="O23" s="167"/>
      <c r="P23" s="167"/>
      <c r="Q23" s="167"/>
      <c r="R23" s="167"/>
      <c r="S23" s="167"/>
      <c r="T23" s="167"/>
      <c r="U23" s="167"/>
      <c r="V23" s="167"/>
      <c r="W23" s="167"/>
      <c r="X23" s="167"/>
      <c r="Y23" s="167"/>
      <c r="Z23" s="167"/>
      <c r="AA23" s="167"/>
      <c r="AB23" s="167"/>
      <c r="AC23" s="167"/>
      <c r="AD23" s="167"/>
      <c r="AE23" s="169"/>
      <c r="AM23" s="328"/>
    </row>
    <row r="24" spans="1:39" hidden="1" x14ac:dyDescent="0.15">
      <c r="A24" s="174"/>
      <c r="B24" s="174"/>
      <c r="C24" s="174"/>
      <c r="D24" s="17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M24" s="328"/>
    </row>
    <row r="25" spans="1:39" ht="20.25" customHeight="1" thickBot="1" x14ac:dyDescent="0.2">
      <c r="A25" s="402" t="s">
        <v>568</v>
      </c>
      <c r="B25" s="403"/>
      <c r="C25" s="378" t="s">
        <v>562</v>
      </c>
      <c r="D25" s="378"/>
      <c r="E25" s="407" t="s">
        <v>569</v>
      </c>
      <c r="F25" s="408"/>
      <c r="G25" s="408"/>
      <c r="H25" s="408"/>
      <c r="I25" s="408"/>
      <c r="J25" s="408"/>
      <c r="K25" s="408"/>
      <c r="L25" s="408"/>
      <c r="M25" s="408"/>
      <c r="N25" s="408"/>
      <c r="O25" s="409"/>
      <c r="P25" s="409"/>
      <c r="Q25" s="409"/>
      <c r="R25" s="409"/>
      <c r="S25" s="409"/>
      <c r="T25" s="409"/>
      <c r="U25" s="408"/>
      <c r="V25" s="408"/>
      <c r="W25" s="408"/>
      <c r="X25" s="408"/>
      <c r="Y25" s="408"/>
      <c r="Z25" s="409"/>
      <c r="AA25" s="409"/>
      <c r="AB25" s="409"/>
      <c r="AC25" s="409"/>
      <c r="AD25" s="409"/>
      <c r="AE25" s="410"/>
      <c r="AM25" s="328"/>
    </row>
    <row r="26" spans="1:39" ht="20.25" customHeight="1" thickBot="1" x14ac:dyDescent="0.2">
      <c r="A26" s="404"/>
      <c r="B26" s="405"/>
      <c r="C26" s="379" t="s">
        <v>564</v>
      </c>
      <c r="D26" s="379"/>
      <c r="E26" s="411"/>
      <c r="F26" s="412"/>
      <c r="G26" s="412"/>
      <c r="H26" s="412"/>
      <c r="I26" s="412"/>
      <c r="J26" s="412"/>
      <c r="K26" s="412"/>
      <c r="L26" s="413"/>
      <c r="M26" s="167"/>
      <c r="N26" s="167"/>
      <c r="O26" s="167"/>
      <c r="P26" s="167"/>
      <c r="Q26" s="167"/>
      <c r="R26" s="167"/>
      <c r="S26" s="167"/>
      <c r="T26" s="167"/>
      <c r="U26" s="167"/>
      <c r="V26" s="167"/>
      <c r="W26" s="167"/>
      <c r="X26" s="167"/>
      <c r="Y26" s="167"/>
      <c r="Z26" s="167"/>
      <c r="AA26" s="167"/>
      <c r="AB26" s="167"/>
      <c r="AC26" s="167"/>
      <c r="AD26" s="167"/>
      <c r="AE26" s="169"/>
      <c r="AF26" s="330">
        <f>IF(E26="",0,1)</f>
        <v>0</v>
      </c>
      <c r="AL26" s="340" t="str">
        <f>IF(AF26=0,"建設業許可区分が未入力です。入力してください。","")</f>
        <v>建設業許可区分が未入力です。入力してください。</v>
      </c>
    </row>
    <row r="27" spans="1:39" x14ac:dyDescent="0.15">
      <c r="A27" s="174"/>
      <c r="B27" s="174"/>
      <c r="C27" s="174"/>
      <c r="D27" s="17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M27" s="328"/>
    </row>
    <row r="28" spans="1:39" ht="36.75" customHeight="1" thickBot="1" x14ac:dyDescent="0.2">
      <c r="A28" s="402" t="s">
        <v>756</v>
      </c>
      <c r="B28" s="403"/>
      <c r="C28" s="378" t="s">
        <v>562</v>
      </c>
      <c r="D28" s="378"/>
      <c r="E28" s="384" t="s">
        <v>772</v>
      </c>
      <c r="F28" s="385"/>
      <c r="G28" s="385"/>
      <c r="H28" s="385"/>
      <c r="I28" s="385"/>
      <c r="J28" s="386"/>
      <c r="K28" s="386"/>
      <c r="L28" s="386"/>
      <c r="M28" s="386"/>
      <c r="N28" s="386"/>
      <c r="O28" s="385"/>
      <c r="P28" s="385"/>
      <c r="Q28" s="385"/>
      <c r="R28" s="385"/>
      <c r="S28" s="385"/>
      <c r="T28" s="385"/>
      <c r="U28" s="386"/>
      <c r="V28" s="386"/>
      <c r="W28" s="386"/>
      <c r="X28" s="386"/>
      <c r="Y28" s="386"/>
      <c r="Z28" s="385"/>
      <c r="AA28" s="385"/>
      <c r="AB28" s="385"/>
      <c r="AC28" s="385"/>
      <c r="AD28" s="385"/>
      <c r="AE28" s="387"/>
      <c r="AM28" s="328"/>
    </row>
    <row r="29" spans="1:39" ht="20.25" customHeight="1" thickBot="1" x14ac:dyDescent="0.2">
      <c r="A29" s="404"/>
      <c r="B29" s="405"/>
      <c r="C29" s="379" t="s">
        <v>564</v>
      </c>
      <c r="D29" s="379"/>
      <c r="E29" s="380"/>
      <c r="F29" s="381"/>
      <c r="G29" s="382"/>
      <c r="H29" s="383"/>
      <c r="I29" s="167" t="s">
        <v>11</v>
      </c>
      <c r="J29" s="182" t="s">
        <v>101</v>
      </c>
      <c r="K29" s="382"/>
      <c r="L29" s="389"/>
      <c r="M29" s="389"/>
      <c r="N29" s="389"/>
      <c r="O29" s="383"/>
      <c r="P29" s="167"/>
      <c r="Q29" s="167"/>
      <c r="R29" s="167"/>
      <c r="S29" s="167"/>
      <c r="T29" s="167"/>
      <c r="U29" s="167"/>
      <c r="V29" s="167"/>
      <c r="W29" s="167"/>
      <c r="X29" s="167"/>
      <c r="Y29" s="167"/>
      <c r="Z29" s="167"/>
      <c r="AA29" s="167"/>
      <c r="AB29" s="167"/>
      <c r="AC29" s="167"/>
      <c r="AD29" s="167"/>
      <c r="AE29" s="169"/>
      <c r="AF29" s="330">
        <f>IF(OR(G29="",K29=""),0,1)</f>
        <v>0</v>
      </c>
      <c r="AL29" s="340" t="str">
        <f>IF(AF29=0,"許可年又は許可番号が未入力です。入力してください。","")</f>
        <v>許可年又は許可番号が未入力です。入力してください。</v>
      </c>
    </row>
    <row r="30" spans="1:39" x14ac:dyDescent="0.15">
      <c r="A30" s="175"/>
      <c r="B30" s="175"/>
      <c r="C30" s="176"/>
      <c r="D30" s="176"/>
      <c r="E30" s="177"/>
      <c r="F30" s="177"/>
      <c r="G30" s="177"/>
      <c r="H30" s="177"/>
      <c r="I30" s="177"/>
      <c r="J30" s="178"/>
      <c r="K30" s="178"/>
      <c r="L30" s="178"/>
      <c r="M30" s="178"/>
      <c r="N30" s="178"/>
      <c r="O30" s="164"/>
      <c r="P30" s="164"/>
      <c r="Q30" s="164"/>
      <c r="R30" s="164"/>
      <c r="S30" s="164"/>
      <c r="T30" s="164"/>
      <c r="U30" s="164"/>
      <c r="V30" s="164"/>
      <c r="W30" s="164"/>
      <c r="X30" s="164"/>
      <c r="Y30" s="164"/>
      <c r="Z30" s="164"/>
      <c r="AA30" s="164"/>
      <c r="AB30" s="164"/>
      <c r="AC30" s="164"/>
      <c r="AD30" s="164"/>
      <c r="AE30" s="164"/>
      <c r="AM30" s="328"/>
    </row>
    <row r="31" spans="1:39" ht="36.75" customHeight="1" thickBot="1" x14ac:dyDescent="0.2">
      <c r="A31" s="402" t="s">
        <v>571</v>
      </c>
      <c r="B31" s="403"/>
      <c r="C31" s="378" t="s">
        <v>562</v>
      </c>
      <c r="D31" s="378"/>
      <c r="E31" s="384" t="s">
        <v>877</v>
      </c>
      <c r="F31" s="385"/>
      <c r="G31" s="385"/>
      <c r="H31" s="385"/>
      <c r="I31" s="385"/>
      <c r="J31" s="386"/>
      <c r="K31" s="386"/>
      <c r="L31" s="386"/>
      <c r="M31" s="386"/>
      <c r="N31" s="386"/>
      <c r="O31" s="385"/>
      <c r="P31" s="385"/>
      <c r="Q31" s="385"/>
      <c r="R31" s="385"/>
      <c r="S31" s="385"/>
      <c r="T31" s="385"/>
      <c r="U31" s="386"/>
      <c r="V31" s="386"/>
      <c r="W31" s="386"/>
      <c r="X31" s="386"/>
      <c r="Y31" s="386"/>
      <c r="Z31" s="385"/>
      <c r="AA31" s="385"/>
      <c r="AB31" s="385"/>
      <c r="AC31" s="385"/>
      <c r="AD31" s="385"/>
      <c r="AE31" s="387"/>
      <c r="AM31" s="328"/>
    </row>
    <row r="32" spans="1:39" ht="20.25" customHeight="1" thickBot="1" x14ac:dyDescent="0.2">
      <c r="A32" s="404"/>
      <c r="B32" s="405"/>
      <c r="C32" s="379" t="s">
        <v>564</v>
      </c>
      <c r="D32" s="379"/>
      <c r="E32" s="382"/>
      <c r="F32" s="383"/>
      <c r="G32" s="382"/>
      <c r="H32" s="383"/>
      <c r="I32" s="167" t="s">
        <v>11</v>
      </c>
      <c r="J32" s="382"/>
      <c r="K32" s="383"/>
      <c r="L32" s="167" t="s">
        <v>565</v>
      </c>
      <c r="M32" s="382"/>
      <c r="N32" s="383"/>
      <c r="O32" s="167" t="s">
        <v>12</v>
      </c>
      <c r="P32" s="167"/>
      <c r="Q32" s="167"/>
      <c r="R32" s="167"/>
      <c r="S32" s="167"/>
      <c r="T32" s="167"/>
      <c r="U32" s="167"/>
      <c r="V32" s="167"/>
      <c r="W32" s="167"/>
      <c r="X32" s="167"/>
      <c r="Y32" s="167"/>
      <c r="Z32" s="167"/>
      <c r="AA32" s="167"/>
      <c r="AB32" s="167"/>
      <c r="AC32" s="167"/>
      <c r="AD32" s="167"/>
      <c r="AE32" s="169"/>
      <c r="AF32" s="330">
        <f>IF(OR(E32="",G32="",J32="",M32=""),0,1)</f>
        <v>0</v>
      </c>
      <c r="AL32" s="340" t="str">
        <f>IF(AF32=0,"審査基準日のいずれかが未入力です。入力してください。","")</f>
        <v>審査基準日のいずれかが未入力です。入力してください。</v>
      </c>
    </row>
    <row r="33" spans="1:39" x14ac:dyDescent="0.15">
      <c r="A33" s="175"/>
      <c r="B33" s="175"/>
      <c r="C33" s="176"/>
      <c r="D33" s="176"/>
      <c r="E33" s="177"/>
      <c r="F33" s="177"/>
      <c r="G33" s="177"/>
      <c r="H33" s="177"/>
      <c r="I33" s="177"/>
      <c r="J33" s="178"/>
      <c r="K33" s="178"/>
      <c r="L33" s="178"/>
      <c r="M33" s="178"/>
      <c r="N33" s="178"/>
      <c r="O33" s="164"/>
      <c r="P33" s="164"/>
      <c r="Q33" s="164"/>
      <c r="R33" s="164"/>
      <c r="S33" s="164"/>
      <c r="T33" s="164"/>
      <c r="U33" s="164"/>
      <c r="V33" s="164"/>
      <c r="W33" s="164"/>
      <c r="X33" s="164"/>
      <c r="Y33" s="164"/>
      <c r="Z33" s="164"/>
      <c r="AA33" s="164"/>
      <c r="AB33" s="164"/>
      <c r="AC33" s="164"/>
      <c r="AD33" s="164"/>
      <c r="AE33" s="164"/>
      <c r="AM33" s="328"/>
    </row>
    <row r="34" spans="1:39" x14ac:dyDescent="0.15">
      <c r="A34" s="165" t="s">
        <v>572</v>
      </c>
      <c r="B34" s="164"/>
      <c r="C34" s="164"/>
      <c r="D34" s="164"/>
      <c r="E34" s="164"/>
      <c r="F34" s="164"/>
      <c r="G34" s="164"/>
      <c r="H34" s="164"/>
      <c r="I34" s="164"/>
      <c r="O34" s="164"/>
      <c r="P34" s="164"/>
      <c r="Q34" s="164"/>
      <c r="R34" s="164"/>
      <c r="S34" s="164"/>
      <c r="T34" s="164"/>
      <c r="U34" s="164"/>
      <c r="V34" s="164"/>
      <c r="W34" s="164"/>
      <c r="X34" s="164"/>
      <c r="Y34" s="164"/>
      <c r="Z34" s="164"/>
      <c r="AA34" s="164"/>
      <c r="AB34" s="164"/>
      <c r="AC34" s="164"/>
      <c r="AD34" s="164"/>
      <c r="AE34" s="164"/>
      <c r="AM34" s="328"/>
    </row>
    <row r="35" spans="1:39" ht="21.75" customHeight="1" x14ac:dyDescent="0.15">
      <c r="A35" s="245" t="s">
        <v>573</v>
      </c>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M35" s="328"/>
    </row>
    <row r="36" spans="1:39" ht="50.25" customHeight="1" x14ac:dyDescent="0.15">
      <c r="A36" s="414" t="s">
        <v>405</v>
      </c>
      <c r="B36" s="417" t="s">
        <v>574</v>
      </c>
      <c r="C36" s="418" t="s">
        <v>562</v>
      </c>
      <c r="D36" s="378"/>
      <c r="E36" s="419" t="s">
        <v>786</v>
      </c>
      <c r="F36" s="420"/>
      <c r="G36" s="420"/>
      <c r="H36" s="420"/>
      <c r="I36" s="420"/>
      <c r="J36" s="420"/>
      <c r="K36" s="420"/>
      <c r="L36" s="420"/>
      <c r="M36" s="420"/>
      <c r="N36" s="420"/>
      <c r="O36" s="420"/>
      <c r="P36" s="420"/>
      <c r="Q36" s="420"/>
      <c r="R36" s="420"/>
      <c r="S36" s="420"/>
      <c r="T36" s="420"/>
      <c r="U36" s="420"/>
      <c r="V36" s="420"/>
      <c r="W36" s="420"/>
      <c r="X36" s="420"/>
      <c r="Y36" s="420"/>
      <c r="Z36" s="420"/>
      <c r="AA36" s="420"/>
      <c r="AB36" s="420"/>
      <c r="AC36" s="420"/>
      <c r="AD36" s="420"/>
      <c r="AE36" s="421"/>
      <c r="AM36" s="328"/>
    </row>
    <row r="37" spans="1:39" ht="20.25" customHeight="1" thickBot="1" x14ac:dyDescent="0.2">
      <c r="A37" s="415"/>
      <c r="B37" s="417"/>
      <c r="C37" s="399" t="s">
        <v>575</v>
      </c>
      <c r="D37" s="417"/>
      <c r="E37" s="305" t="s">
        <v>576</v>
      </c>
      <c r="F37" s="168"/>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79"/>
      <c r="AM37" s="328"/>
    </row>
    <row r="38" spans="1:39" ht="20.25" customHeight="1" thickBot="1" x14ac:dyDescent="0.2">
      <c r="A38" s="415"/>
      <c r="B38" s="417"/>
      <c r="C38" s="422" t="s">
        <v>564</v>
      </c>
      <c r="D38" s="423"/>
      <c r="E38" s="424"/>
      <c r="F38" s="425"/>
      <c r="G38" s="425"/>
      <c r="H38" s="425"/>
      <c r="I38" s="425"/>
      <c r="J38" s="425"/>
      <c r="K38" s="425"/>
      <c r="L38" s="425"/>
      <c r="M38" s="425"/>
      <c r="N38" s="425"/>
      <c r="O38" s="425"/>
      <c r="P38" s="425"/>
      <c r="Q38" s="425"/>
      <c r="R38" s="425"/>
      <c r="S38" s="425"/>
      <c r="T38" s="425"/>
      <c r="U38" s="425"/>
      <c r="V38" s="425"/>
      <c r="W38" s="425"/>
      <c r="X38" s="425"/>
      <c r="Y38" s="425"/>
      <c r="Z38" s="425"/>
      <c r="AA38" s="425"/>
      <c r="AB38" s="425"/>
      <c r="AC38" s="425"/>
      <c r="AD38" s="425"/>
      <c r="AE38" s="426"/>
      <c r="AF38" s="330">
        <f>IF(E38="",0,1)</f>
        <v>0</v>
      </c>
      <c r="AL38" s="340" t="str">
        <f>IF(AF38=0,"名称が未入力です。入力してください。","")</f>
        <v>名称が未入力です。入力してください。</v>
      </c>
    </row>
    <row r="39" spans="1:39" ht="9" customHeight="1" x14ac:dyDescent="0.15">
      <c r="A39" s="415"/>
      <c r="B39" s="180"/>
      <c r="C39" s="173"/>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M39" s="328"/>
    </row>
    <row r="40" spans="1:39" ht="28.5" customHeight="1" x14ac:dyDescent="0.15">
      <c r="A40" s="415"/>
      <c r="B40" s="417" t="s">
        <v>577</v>
      </c>
      <c r="C40" s="418" t="s">
        <v>562</v>
      </c>
      <c r="D40" s="378"/>
      <c r="E40" s="406" t="s">
        <v>578</v>
      </c>
      <c r="F40" s="385"/>
      <c r="G40" s="385"/>
      <c r="H40" s="385"/>
      <c r="I40" s="385"/>
      <c r="J40" s="385"/>
      <c r="K40" s="385"/>
      <c r="L40" s="385"/>
      <c r="M40" s="385"/>
      <c r="N40" s="385"/>
      <c r="O40" s="385"/>
      <c r="P40" s="385"/>
      <c r="Q40" s="385"/>
      <c r="R40" s="385"/>
      <c r="S40" s="385"/>
      <c r="T40" s="385"/>
      <c r="U40" s="385"/>
      <c r="V40" s="385"/>
      <c r="W40" s="385"/>
      <c r="X40" s="385"/>
      <c r="Y40" s="385"/>
      <c r="Z40" s="385"/>
      <c r="AA40" s="385"/>
      <c r="AB40" s="385"/>
      <c r="AC40" s="385"/>
      <c r="AD40" s="385"/>
      <c r="AE40" s="387"/>
      <c r="AM40" s="328"/>
    </row>
    <row r="41" spans="1:39" ht="20.25" customHeight="1" thickBot="1" x14ac:dyDescent="0.2">
      <c r="A41" s="415"/>
      <c r="B41" s="417"/>
      <c r="C41" s="399" t="s">
        <v>575</v>
      </c>
      <c r="D41" s="417"/>
      <c r="E41" s="181" t="s">
        <v>579</v>
      </c>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79"/>
      <c r="AM41" s="328"/>
    </row>
    <row r="42" spans="1:39" ht="20.25" customHeight="1" thickBot="1" x14ac:dyDescent="0.2">
      <c r="A42" s="416"/>
      <c r="B42" s="417"/>
      <c r="C42" s="422" t="s">
        <v>564</v>
      </c>
      <c r="D42" s="423"/>
      <c r="E42" s="424"/>
      <c r="F42" s="425"/>
      <c r="G42" s="425"/>
      <c r="H42" s="425"/>
      <c r="I42" s="425"/>
      <c r="J42" s="425"/>
      <c r="K42" s="425"/>
      <c r="L42" s="425"/>
      <c r="M42" s="425"/>
      <c r="N42" s="425"/>
      <c r="O42" s="425"/>
      <c r="P42" s="425"/>
      <c r="Q42" s="425"/>
      <c r="R42" s="425"/>
      <c r="S42" s="425"/>
      <c r="T42" s="425"/>
      <c r="U42" s="425"/>
      <c r="V42" s="425"/>
      <c r="W42" s="425"/>
      <c r="X42" s="425"/>
      <c r="Y42" s="425"/>
      <c r="Z42" s="425"/>
      <c r="AA42" s="425"/>
      <c r="AB42" s="425"/>
      <c r="AC42" s="425"/>
      <c r="AD42" s="425"/>
      <c r="AE42" s="426"/>
      <c r="AF42" s="330">
        <f>IF(E42="",0,1)</f>
        <v>0</v>
      </c>
      <c r="AL42" s="340" t="str">
        <f>IF(AF42=0,"フリガナが未入力です。入力してください。","")</f>
        <v>フリガナが未入力です。入力してください。</v>
      </c>
    </row>
    <row r="43" spans="1:39" ht="9" customHeight="1" x14ac:dyDescent="0.15">
      <c r="A43" s="164"/>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M43" s="328"/>
    </row>
    <row r="44" spans="1:39" ht="20.25" customHeight="1" thickBot="1" x14ac:dyDescent="0.2">
      <c r="A44" s="427" t="s">
        <v>580</v>
      </c>
      <c r="B44" s="417" t="s">
        <v>581</v>
      </c>
      <c r="C44" s="428" t="s">
        <v>562</v>
      </c>
      <c r="D44" s="418"/>
      <c r="E44" s="429" t="s">
        <v>582</v>
      </c>
      <c r="F44" s="385"/>
      <c r="G44" s="385"/>
      <c r="H44" s="385"/>
      <c r="I44" s="385"/>
      <c r="J44" s="385"/>
      <c r="K44" s="385"/>
      <c r="L44" s="385"/>
      <c r="M44" s="385"/>
      <c r="N44" s="385"/>
      <c r="O44" s="385"/>
      <c r="P44" s="385"/>
      <c r="Q44" s="385"/>
      <c r="R44" s="385"/>
      <c r="S44" s="385"/>
      <c r="T44" s="385"/>
      <c r="U44" s="385"/>
      <c r="V44" s="385"/>
      <c r="W44" s="385"/>
      <c r="X44" s="385"/>
      <c r="Y44" s="385"/>
      <c r="Z44" s="385"/>
      <c r="AA44" s="385"/>
      <c r="AB44" s="385"/>
      <c r="AC44" s="385"/>
      <c r="AD44" s="385"/>
      <c r="AE44" s="387"/>
      <c r="AM44" s="328"/>
    </row>
    <row r="45" spans="1:39" ht="20.25" customHeight="1" thickBot="1" x14ac:dyDescent="0.2">
      <c r="A45" s="427"/>
      <c r="B45" s="417"/>
      <c r="C45" s="422" t="s">
        <v>564</v>
      </c>
      <c r="D45" s="423"/>
      <c r="E45" s="424"/>
      <c r="F45" s="425"/>
      <c r="G45" s="425"/>
      <c r="H45" s="425"/>
      <c r="I45" s="425"/>
      <c r="J45" s="425"/>
      <c r="K45" s="425"/>
      <c r="L45" s="425"/>
      <c r="M45" s="425"/>
      <c r="N45" s="425"/>
      <c r="O45" s="425"/>
      <c r="P45" s="425"/>
      <c r="Q45" s="425"/>
      <c r="R45" s="425"/>
      <c r="S45" s="425"/>
      <c r="T45" s="425"/>
      <c r="U45" s="425"/>
      <c r="V45" s="425"/>
      <c r="W45" s="425"/>
      <c r="X45" s="425"/>
      <c r="Y45" s="425"/>
      <c r="Z45" s="425"/>
      <c r="AA45" s="425"/>
      <c r="AB45" s="425"/>
      <c r="AC45" s="425"/>
      <c r="AD45" s="425"/>
      <c r="AE45" s="426"/>
      <c r="AF45" s="330">
        <f>IF(E45="",0,1)</f>
        <v>0</v>
      </c>
      <c r="AL45" s="340" t="str">
        <f>IF(AF45=0,"役職が未入力です。入力してください。","")</f>
        <v>役職が未入力です。入力してください。</v>
      </c>
    </row>
    <row r="46" spans="1:39" ht="9" customHeight="1" x14ac:dyDescent="0.15">
      <c r="A46" s="427"/>
      <c r="B46" s="180"/>
      <c r="C46" s="173"/>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4"/>
      <c r="AC46" s="164"/>
      <c r="AD46" s="164"/>
      <c r="AE46" s="164"/>
      <c r="AM46" s="328"/>
    </row>
    <row r="47" spans="1:39" ht="51" customHeight="1" thickBot="1" x14ac:dyDescent="0.2">
      <c r="A47" s="427"/>
      <c r="B47" s="431" t="s">
        <v>94</v>
      </c>
      <c r="C47" s="418" t="s">
        <v>562</v>
      </c>
      <c r="D47" s="378"/>
      <c r="E47" s="447" t="s">
        <v>895</v>
      </c>
      <c r="F47" s="448"/>
      <c r="G47" s="448"/>
      <c r="H47" s="448"/>
      <c r="I47" s="448"/>
      <c r="J47" s="448"/>
      <c r="K47" s="448"/>
      <c r="L47" s="448"/>
      <c r="M47" s="449" t="s">
        <v>896</v>
      </c>
      <c r="N47" s="450"/>
      <c r="O47" s="450"/>
      <c r="P47" s="450"/>
      <c r="Q47" s="450"/>
      <c r="R47" s="450"/>
      <c r="S47" s="450"/>
      <c r="T47" s="450"/>
      <c r="U47" s="450"/>
      <c r="V47" s="450"/>
      <c r="W47" s="450"/>
      <c r="X47" s="450"/>
      <c r="Y47" s="450"/>
      <c r="Z47" s="450"/>
      <c r="AA47" s="450"/>
      <c r="AB47" s="450"/>
      <c r="AC47" s="450"/>
      <c r="AD47" s="450"/>
      <c r="AE47" s="451"/>
      <c r="AM47" s="328"/>
    </row>
    <row r="48" spans="1:39" ht="20.25" customHeight="1" thickBot="1" x14ac:dyDescent="0.2">
      <c r="A48" s="427"/>
      <c r="B48" s="432"/>
      <c r="C48" s="423" t="s">
        <v>564</v>
      </c>
      <c r="D48" s="430"/>
      <c r="E48" s="508" t="str">
        <f>IF(G48="","",IF(G48="八代市","八代市","氷川町"))</f>
        <v/>
      </c>
      <c r="F48" s="509"/>
      <c r="G48" s="446"/>
      <c r="H48" s="435"/>
      <c r="I48" s="436"/>
      <c r="J48" s="335"/>
      <c r="K48" s="433"/>
      <c r="L48" s="434"/>
      <c r="M48" s="434"/>
      <c r="N48" s="434"/>
      <c r="O48" s="434"/>
      <c r="P48" s="434"/>
      <c r="Q48" s="435"/>
      <c r="R48" s="435"/>
      <c r="S48" s="435"/>
      <c r="T48" s="435"/>
      <c r="U48" s="435"/>
      <c r="V48" s="435"/>
      <c r="W48" s="436"/>
      <c r="X48" s="437" t="str">
        <f>IF(K48&lt;&gt;"",E48&amp;K48,"")</f>
        <v/>
      </c>
      <c r="Y48" s="381"/>
      <c r="Z48" s="381"/>
      <c r="AA48" s="381"/>
      <c r="AB48" s="381"/>
      <c r="AC48" s="381"/>
      <c r="AD48" s="381"/>
      <c r="AE48" s="399"/>
      <c r="AG48" s="327">
        <f>IF(K48="",0,1)</f>
        <v>0</v>
      </c>
      <c r="AL48" s="340" t="str">
        <f>IF(AG48=0,"住所が未入力です。入力してください。","")</f>
        <v>住所が未入力です。入力してください。</v>
      </c>
    </row>
    <row r="49" spans="1:39" ht="20.25" customHeight="1" thickBot="1" x14ac:dyDescent="0.2">
      <c r="A49" s="427"/>
      <c r="B49" s="331" t="s">
        <v>869</v>
      </c>
      <c r="C49" s="423" t="s">
        <v>564</v>
      </c>
      <c r="D49" s="430"/>
      <c r="E49" s="438"/>
      <c r="F49" s="439"/>
      <c r="G49" s="439"/>
      <c r="H49" s="439"/>
      <c r="I49" s="439"/>
      <c r="J49" s="439"/>
      <c r="K49" s="439"/>
      <c r="L49" s="439"/>
      <c r="M49" s="439"/>
      <c r="N49" s="439"/>
      <c r="O49" s="439"/>
      <c r="P49" s="440"/>
      <c r="Q49" s="188" t="s">
        <v>872</v>
      </c>
      <c r="R49" s="188"/>
      <c r="S49" s="188"/>
      <c r="T49" s="188"/>
      <c r="U49" s="188"/>
      <c r="V49" s="188"/>
      <c r="W49" s="188"/>
      <c r="X49" s="168"/>
      <c r="Y49" s="168"/>
      <c r="Z49" s="168"/>
      <c r="AA49" s="168"/>
      <c r="AB49" s="168"/>
      <c r="AC49" s="168"/>
      <c r="AD49" s="168"/>
      <c r="AE49" s="179"/>
      <c r="AF49" s="330">
        <f>IF(E49="",0,1)</f>
        <v>0</v>
      </c>
      <c r="AL49" s="340" t="str">
        <f>IF(AF49=0,"氏名が未入力です。入力してください。","")</f>
        <v>氏名が未入力です。入力してください。</v>
      </c>
    </row>
    <row r="50" spans="1:39" ht="20.25" customHeight="1" thickBot="1" x14ac:dyDescent="0.2">
      <c r="A50" s="427"/>
      <c r="B50" s="331" t="s">
        <v>870</v>
      </c>
      <c r="C50" s="423" t="s">
        <v>564</v>
      </c>
      <c r="D50" s="430"/>
      <c r="E50" s="441"/>
      <c r="F50" s="442"/>
      <c r="G50" s="442"/>
      <c r="H50" s="442"/>
      <c r="I50" s="442"/>
      <c r="J50" s="442"/>
      <c r="K50" s="442"/>
      <c r="L50" s="442"/>
      <c r="M50" s="442"/>
      <c r="N50" s="442"/>
      <c r="O50" s="442"/>
      <c r="P50" s="443"/>
      <c r="Q50" s="168"/>
      <c r="R50" s="336" t="s">
        <v>878</v>
      </c>
      <c r="S50" s="168"/>
      <c r="T50" s="168"/>
      <c r="U50" s="168"/>
      <c r="V50" s="168"/>
      <c r="W50" s="168"/>
      <c r="X50" s="168"/>
      <c r="Y50" s="168"/>
      <c r="Z50" s="168"/>
      <c r="AA50" s="168"/>
      <c r="AB50" s="168"/>
      <c r="AC50" s="168"/>
      <c r="AD50" s="168"/>
      <c r="AE50" s="179"/>
      <c r="AF50" s="330">
        <f>IF(E50="",0,1)</f>
        <v>0</v>
      </c>
      <c r="AL50" s="340" t="str">
        <f>IF(AF50=0,"フリガナが未入力です。入力してください。","")</f>
        <v>フリガナが未入力です。入力してください。</v>
      </c>
    </row>
    <row r="51" spans="1:39" ht="20.25" customHeight="1" thickBot="1" x14ac:dyDescent="0.2">
      <c r="A51" s="427"/>
      <c r="B51" s="331" t="s">
        <v>871</v>
      </c>
      <c r="C51" s="423" t="s">
        <v>564</v>
      </c>
      <c r="D51" s="430"/>
      <c r="E51" s="444"/>
      <c r="F51" s="445"/>
      <c r="G51" s="444"/>
      <c r="H51" s="445"/>
      <c r="I51" s="334" t="s">
        <v>873</v>
      </c>
      <c r="J51" s="444"/>
      <c r="K51" s="445"/>
      <c r="L51" s="334" t="s">
        <v>874</v>
      </c>
      <c r="M51" s="444"/>
      <c r="N51" s="445"/>
      <c r="O51" s="334" t="s">
        <v>875</v>
      </c>
      <c r="P51" s="332"/>
      <c r="Q51" s="332"/>
      <c r="R51" s="337" t="s">
        <v>879</v>
      </c>
      <c r="S51" s="332"/>
      <c r="T51" s="332"/>
      <c r="U51" s="332"/>
      <c r="V51" s="332"/>
      <c r="W51" s="332"/>
      <c r="X51" s="332"/>
      <c r="Y51" s="332"/>
      <c r="Z51" s="332"/>
      <c r="AA51" s="332"/>
      <c r="AB51" s="332"/>
      <c r="AC51" s="332"/>
      <c r="AD51" s="332"/>
      <c r="AE51" s="333"/>
      <c r="AF51" s="330" t="str">
        <f>IF(E48="","",IF(E51="",0,1))</f>
        <v/>
      </c>
      <c r="AJ51" s="330" t="str">
        <f>IF(E51="大正","T",IF(E51="明治","M",IF(E51="昭和","S",IF(E51="平成","H","R"))))</f>
        <v>R</v>
      </c>
      <c r="AL51" s="340" t="str">
        <f>IF(AF51=0,"生年月日が未入力です。入力してください。","")</f>
        <v/>
      </c>
      <c r="AM51" s="329" t="str">
        <f>IF(AF51=0,"生年月日が未入力です。代表者が八代市居住の場合は入力してください。","")</f>
        <v/>
      </c>
    </row>
    <row r="52" spans="1:39" ht="9" customHeight="1" x14ac:dyDescent="0.15">
      <c r="A52" s="164"/>
      <c r="B52" s="164"/>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64"/>
      <c r="AB52" s="164"/>
      <c r="AC52" s="164"/>
      <c r="AD52" s="164"/>
      <c r="AE52" s="164"/>
      <c r="AM52" s="328"/>
    </row>
    <row r="53" spans="1:39" ht="20.25" customHeight="1" thickBot="1" x14ac:dyDescent="0.2">
      <c r="A53" s="427" t="s">
        <v>892</v>
      </c>
      <c r="B53" s="417"/>
      <c r="C53" s="399" t="s">
        <v>575</v>
      </c>
      <c r="D53" s="380"/>
      <c r="E53" s="431">
        <v>866</v>
      </c>
      <c r="F53" s="431"/>
      <c r="G53" s="431"/>
      <c r="H53" s="182" t="s">
        <v>585</v>
      </c>
      <c r="I53" s="431">
        <v>8601</v>
      </c>
      <c r="J53" s="431"/>
      <c r="K53" s="431"/>
      <c r="L53" s="431"/>
      <c r="M53" s="183"/>
      <c r="N53" s="168"/>
      <c r="O53" s="168"/>
      <c r="P53" s="168"/>
      <c r="Q53" s="168"/>
      <c r="R53" s="168"/>
      <c r="S53" s="168"/>
      <c r="T53" s="168"/>
      <c r="U53" s="168"/>
      <c r="V53" s="168"/>
      <c r="W53" s="168"/>
      <c r="X53" s="168"/>
      <c r="Y53" s="168"/>
      <c r="Z53" s="168"/>
      <c r="AA53" s="168"/>
      <c r="AB53" s="168"/>
      <c r="AC53" s="168"/>
      <c r="AD53" s="168"/>
      <c r="AE53" s="179"/>
      <c r="AM53" s="328"/>
    </row>
    <row r="54" spans="1:39" ht="20.25" customHeight="1" thickBot="1" x14ac:dyDescent="0.2">
      <c r="A54" s="427"/>
      <c r="B54" s="417"/>
      <c r="C54" s="422" t="s">
        <v>564</v>
      </c>
      <c r="D54" s="423"/>
      <c r="E54" s="457"/>
      <c r="F54" s="458"/>
      <c r="G54" s="459"/>
      <c r="H54" s="182"/>
      <c r="I54" s="460"/>
      <c r="J54" s="461"/>
      <c r="K54" s="461"/>
      <c r="L54" s="462"/>
      <c r="M54" s="184"/>
      <c r="N54" s="184"/>
      <c r="O54" s="184"/>
      <c r="P54" s="184"/>
      <c r="Q54" s="184"/>
      <c r="R54" s="184"/>
      <c r="S54" s="184"/>
      <c r="T54" s="184"/>
      <c r="U54" s="184"/>
      <c r="V54" s="184"/>
      <c r="W54" s="184"/>
      <c r="X54" s="184"/>
      <c r="Y54" s="184"/>
      <c r="Z54" s="184"/>
      <c r="AA54" s="184"/>
      <c r="AB54" s="184"/>
      <c r="AC54" s="184"/>
      <c r="AD54" s="184"/>
      <c r="AE54" s="185"/>
      <c r="AF54" s="330">
        <f>IF(OR(E54="",I54=""),0,1)</f>
        <v>0</v>
      </c>
      <c r="AL54" s="340" t="str">
        <f>IF(AF54=0,"郵便番号が未入力です。入力してください。","")</f>
        <v>郵便番号が未入力です。入力してください。</v>
      </c>
    </row>
    <row r="55" spans="1:39" ht="9" customHeight="1" x14ac:dyDescent="0.15">
      <c r="A55" s="427"/>
      <c r="B55" s="180"/>
      <c r="C55" s="173"/>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M55" s="328"/>
    </row>
    <row r="56" spans="1:39" ht="20.25" customHeight="1" x14ac:dyDescent="0.15">
      <c r="A56" s="427"/>
      <c r="B56" s="452" t="s">
        <v>586</v>
      </c>
      <c r="C56" s="418" t="s">
        <v>562</v>
      </c>
      <c r="D56" s="378"/>
      <c r="E56" s="166" t="s">
        <v>587</v>
      </c>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9"/>
      <c r="AM56" s="328"/>
    </row>
    <row r="57" spans="1:39" ht="20.25" customHeight="1" thickBot="1" x14ac:dyDescent="0.2">
      <c r="A57" s="427"/>
      <c r="B57" s="452"/>
      <c r="C57" s="399" t="s">
        <v>575</v>
      </c>
      <c r="D57" s="417"/>
      <c r="E57" s="431" t="s">
        <v>588</v>
      </c>
      <c r="F57" s="431"/>
      <c r="G57" s="431"/>
      <c r="H57" s="431"/>
      <c r="I57" s="431"/>
      <c r="J57" s="431"/>
      <c r="K57" s="183"/>
      <c r="L57" s="168"/>
      <c r="M57" s="168"/>
      <c r="N57" s="168"/>
      <c r="O57" s="168"/>
      <c r="P57" s="168"/>
      <c r="Q57" s="168"/>
      <c r="R57" s="168"/>
      <c r="S57" s="168"/>
      <c r="T57" s="168"/>
      <c r="U57" s="168"/>
      <c r="V57" s="168"/>
      <c r="W57" s="168"/>
      <c r="X57" s="168"/>
      <c r="Y57" s="168"/>
      <c r="Z57" s="168"/>
      <c r="AA57" s="168"/>
      <c r="AB57" s="168"/>
      <c r="AC57" s="168"/>
      <c r="AD57" s="168"/>
      <c r="AE57" s="179"/>
      <c r="AM57" s="328"/>
    </row>
    <row r="58" spans="1:39" ht="20.25" customHeight="1" thickBot="1" x14ac:dyDescent="0.2">
      <c r="A58" s="427"/>
      <c r="B58" s="452"/>
      <c r="C58" s="422" t="s">
        <v>564</v>
      </c>
      <c r="D58" s="423"/>
      <c r="E58" s="382"/>
      <c r="F58" s="389"/>
      <c r="G58" s="389"/>
      <c r="H58" s="389"/>
      <c r="I58" s="389"/>
      <c r="J58" s="383"/>
      <c r="K58" s="184"/>
      <c r="L58" s="184"/>
      <c r="M58" s="184"/>
      <c r="N58" s="184"/>
      <c r="O58" s="184"/>
      <c r="P58" s="184"/>
      <c r="Q58" s="184"/>
      <c r="R58" s="184"/>
      <c r="S58" s="184"/>
      <c r="T58" s="184"/>
      <c r="U58" s="184"/>
      <c r="V58" s="184"/>
      <c r="W58" s="184"/>
      <c r="X58" s="184"/>
      <c r="Y58" s="184"/>
      <c r="Z58" s="184"/>
      <c r="AA58" s="184"/>
      <c r="AB58" s="184"/>
      <c r="AC58" s="184"/>
      <c r="AD58" s="184"/>
      <c r="AE58" s="185"/>
      <c r="AF58" s="330">
        <f>IF(E58="",0,1)</f>
        <v>0</v>
      </c>
      <c r="AL58" s="341" t="str">
        <f>IF(AF58=0,"都道府県名が未入力です。入力してください。","")</f>
        <v>都道府県名が未入力です。入力してください。</v>
      </c>
    </row>
    <row r="59" spans="1:39" ht="9" customHeight="1" x14ac:dyDescent="0.15">
      <c r="A59" s="427"/>
      <c r="B59" s="180"/>
      <c r="C59" s="173"/>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M59" s="328"/>
    </row>
    <row r="60" spans="1:39" ht="55.5" customHeight="1" x14ac:dyDescent="0.15">
      <c r="A60" s="427"/>
      <c r="B60" s="452" t="s">
        <v>589</v>
      </c>
      <c r="C60" s="418" t="s">
        <v>562</v>
      </c>
      <c r="D60" s="378"/>
      <c r="E60" s="453" t="s">
        <v>590</v>
      </c>
      <c r="F60" s="385"/>
      <c r="G60" s="385"/>
      <c r="H60" s="385"/>
      <c r="I60" s="385"/>
      <c r="J60" s="385"/>
      <c r="K60" s="385"/>
      <c r="L60" s="385"/>
      <c r="M60" s="385"/>
      <c r="N60" s="385"/>
      <c r="O60" s="385"/>
      <c r="P60" s="385"/>
      <c r="Q60" s="385"/>
      <c r="R60" s="385"/>
      <c r="S60" s="385"/>
      <c r="T60" s="385"/>
      <c r="U60" s="385"/>
      <c r="V60" s="385"/>
      <c r="W60" s="385"/>
      <c r="X60" s="385"/>
      <c r="Y60" s="385"/>
      <c r="Z60" s="385"/>
      <c r="AA60" s="385"/>
      <c r="AB60" s="385"/>
      <c r="AC60" s="385"/>
      <c r="AD60" s="385"/>
      <c r="AE60" s="387"/>
      <c r="AM60" s="328"/>
    </row>
    <row r="61" spans="1:39" ht="20.25" customHeight="1" thickBot="1" x14ac:dyDescent="0.2">
      <c r="A61" s="427"/>
      <c r="B61" s="452"/>
      <c r="C61" s="399" t="s">
        <v>575</v>
      </c>
      <c r="D61" s="417"/>
      <c r="E61" s="305" t="s">
        <v>785</v>
      </c>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79"/>
      <c r="AM61" s="328"/>
    </row>
    <row r="62" spans="1:39" ht="20.25" customHeight="1" thickBot="1" x14ac:dyDescent="0.2">
      <c r="A62" s="427"/>
      <c r="B62" s="452"/>
      <c r="C62" s="422" t="s">
        <v>564</v>
      </c>
      <c r="D62" s="423"/>
      <c r="E62" s="424"/>
      <c r="F62" s="425"/>
      <c r="G62" s="425"/>
      <c r="H62" s="425"/>
      <c r="I62" s="425"/>
      <c r="J62" s="425"/>
      <c r="K62" s="425"/>
      <c r="L62" s="425"/>
      <c r="M62" s="425"/>
      <c r="N62" s="425"/>
      <c r="O62" s="425"/>
      <c r="P62" s="425"/>
      <c r="Q62" s="425"/>
      <c r="R62" s="425"/>
      <c r="S62" s="425"/>
      <c r="T62" s="425"/>
      <c r="U62" s="425"/>
      <c r="V62" s="425"/>
      <c r="W62" s="425"/>
      <c r="X62" s="425"/>
      <c r="Y62" s="425"/>
      <c r="Z62" s="425"/>
      <c r="AA62" s="425"/>
      <c r="AB62" s="425"/>
      <c r="AC62" s="425"/>
      <c r="AD62" s="425"/>
      <c r="AE62" s="426"/>
      <c r="AF62" s="330">
        <f>IF(E62="",0,1)</f>
        <v>0</v>
      </c>
      <c r="AL62" s="341" t="str">
        <f>IF(AF62=0,"市町村以下住所が未入力です。入力してください。","")</f>
        <v>市町村以下住所が未入力です。入力してください。</v>
      </c>
    </row>
    <row r="63" spans="1:39" ht="9" customHeight="1" x14ac:dyDescent="0.15">
      <c r="A63" s="164"/>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M63" s="328"/>
    </row>
    <row r="64" spans="1:39" ht="63" customHeight="1" x14ac:dyDescent="0.15">
      <c r="A64" s="427" t="s">
        <v>591</v>
      </c>
      <c r="B64" s="417"/>
      <c r="C64" s="418" t="s">
        <v>562</v>
      </c>
      <c r="D64" s="378"/>
      <c r="E64" s="468" t="s">
        <v>776</v>
      </c>
      <c r="F64" s="469"/>
      <c r="G64" s="469"/>
      <c r="H64" s="469"/>
      <c r="I64" s="469"/>
      <c r="J64" s="469"/>
      <c r="K64" s="469"/>
      <c r="L64" s="469"/>
      <c r="M64" s="469"/>
      <c r="N64" s="469"/>
      <c r="O64" s="469"/>
      <c r="P64" s="469"/>
      <c r="Q64" s="469"/>
      <c r="R64" s="469"/>
      <c r="S64" s="469"/>
      <c r="T64" s="469"/>
      <c r="U64" s="469"/>
      <c r="V64" s="469"/>
      <c r="W64" s="469"/>
      <c r="X64" s="469"/>
      <c r="Y64" s="469"/>
      <c r="Z64" s="469"/>
      <c r="AA64" s="469"/>
      <c r="AB64" s="469"/>
      <c r="AC64" s="469"/>
      <c r="AD64" s="469"/>
      <c r="AE64" s="470"/>
      <c r="AM64" s="328"/>
    </row>
    <row r="65" spans="1:39" ht="20.25" customHeight="1" thickBot="1" x14ac:dyDescent="0.2">
      <c r="A65" s="427"/>
      <c r="B65" s="417"/>
      <c r="C65" s="399" t="s">
        <v>575</v>
      </c>
      <c r="D65" s="417"/>
      <c r="E65" s="183" t="s">
        <v>593</v>
      </c>
      <c r="F65" s="168"/>
      <c r="G65" s="168"/>
      <c r="H65" s="168"/>
      <c r="I65" s="168"/>
      <c r="J65" s="168"/>
      <c r="K65" s="168"/>
      <c r="L65" s="179"/>
      <c r="M65" s="183"/>
      <c r="N65" s="168"/>
      <c r="O65" s="168"/>
      <c r="P65" s="168"/>
      <c r="Q65" s="168"/>
      <c r="R65" s="168"/>
      <c r="S65" s="168"/>
      <c r="T65" s="168"/>
      <c r="U65" s="168"/>
      <c r="V65" s="168"/>
      <c r="W65" s="168"/>
      <c r="X65" s="168"/>
      <c r="Y65" s="168"/>
      <c r="Z65" s="168"/>
      <c r="AA65" s="168"/>
      <c r="AB65" s="168"/>
      <c r="AC65" s="168"/>
      <c r="AD65" s="168"/>
      <c r="AE65" s="179"/>
      <c r="AM65" s="328"/>
    </row>
    <row r="66" spans="1:39" ht="20.25" customHeight="1" thickBot="1" x14ac:dyDescent="0.2">
      <c r="A66" s="427"/>
      <c r="B66" s="186" t="s">
        <v>594</v>
      </c>
      <c r="C66" s="422" t="s">
        <v>564</v>
      </c>
      <c r="D66" s="423"/>
      <c r="E66" s="454"/>
      <c r="F66" s="455"/>
      <c r="G66" s="455"/>
      <c r="H66" s="455"/>
      <c r="I66" s="455"/>
      <c r="J66" s="455"/>
      <c r="K66" s="455"/>
      <c r="L66" s="456"/>
      <c r="M66" s="187" t="s">
        <v>884</v>
      </c>
      <c r="N66" s="188"/>
      <c r="O66" s="188"/>
      <c r="P66" s="188"/>
      <c r="Q66" s="188"/>
      <c r="R66" s="188"/>
      <c r="S66" s="188"/>
      <c r="T66" s="188"/>
      <c r="U66" s="188"/>
      <c r="V66" s="188"/>
      <c r="W66" s="188"/>
      <c r="X66" s="188"/>
      <c r="Y66" s="188"/>
      <c r="Z66" s="188"/>
      <c r="AA66" s="188"/>
      <c r="AB66" s="188"/>
      <c r="AC66" s="188"/>
      <c r="AD66" s="188"/>
      <c r="AE66" s="189"/>
      <c r="AF66" s="327">
        <f>IF(E66="",0,1)</f>
        <v>0</v>
      </c>
      <c r="AL66" s="341" t="str">
        <f>IF(AF66=0,"電話番号が未入力です。入力してください。","")</f>
        <v>電話番号が未入力です。入力してください。</v>
      </c>
      <c r="AM66" s="328"/>
    </row>
    <row r="67" spans="1:39" ht="20.25" customHeight="1" thickBot="1" x14ac:dyDescent="0.2">
      <c r="A67" s="427"/>
      <c r="B67" s="186" t="s">
        <v>595</v>
      </c>
      <c r="C67" s="422" t="s">
        <v>564</v>
      </c>
      <c r="D67" s="423"/>
      <c r="E67" s="454"/>
      <c r="F67" s="455"/>
      <c r="G67" s="455"/>
      <c r="H67" s="455"/>
      <c r="I67" s="455"/>
      <c r="J67" s="455"/>
      <c r="K67" s="455"/>
      <c r="L67" s="456"/>
      <c r="M67" s="187" t="s">
        <v>884</v>
      </c>
      <c r="N67" s="188"/>
      <c r="O67" s="188"/>
      <c r="P67" s="188"/>
      <c r="Q67" s="188"/>
      <c r="R67" s="188"/>
      <c r="S67" s="188"/>
      <c r="T67" s="188"/>
      <c r="U67" s="188"/>
      <c r="V67" s="188"/>
      <c r="W67" s="188"/>
      <c r="X67" s="188"/>
      <c r="Y67" s="188"/>
      <c r="Z67" s="188"/>
      <c r="AA67" s="188"/>
      <c r="AB67" s="188"/>
      <c r="AC67" s="188"/>
      <c r="AD67" s="188"/>
      <c r="AE67" s="189"/>
      <c r="AF67" s="327">
        <f>IF(E67="",0,1)</f>
        <v>0</v>
      </c>
      <c r="AL67" s="341" t="str">
        <f>IF(AF67=0,"FAX番号が未入力です。入力してください。","")</f>
        <v>FAX番号が未入力です。入力してください。</v>
      </c>
      <c r="AM67" s="328"/>
    </row>
    <row r="68" spans="1:39" ht="20.25" customHeight="1" thickBot="1" x14ac:dyDescent="0.2">
      <c r="A68" s="427"/>
      <c r="B68" s="190" t="s">
        <v>596</v>
      </c>
      <c r="C68" s="422" t="s">
        <v>564</v>
      </c>
      <c r="D68" s="423"/>
      <c r="E68" s="454"/>
      <c r="F68" s="455"/>
      <c r="G68" s="455"/>
      <c r="H68" s="455"/>
      <c r="I68" s="455"/>
      <c r="J68" s="455"/>
      <c r="K68" s="455"/>
      <c r="L68" s="455"/>
      <c r="M68" s="455"/>
      <c r="N68" s="455"/>
      <c r="O68" s="455"/>
      <c r="P68" s="455"/>
      <c r="Q68" s="456"/>
      <c r="R68" s="471" t="s">
        <v>779</v>
      </c>
      <c r="S68" s="472"/>
      <c r="T68" s="472"/>
      <c r="U68" s="472"/>
      <c r="V68" s="472"/>
      <c r="W68" s="472"/>
      <c r="X68" s="472"/>
      <c r="Y68" s="472"/>
      <c r="Z68" s="472"/>
      <c r="AA68" s="472"/>
      <c r="AB68" s="472"/>
      <c r="AC68" s="472"/>
      <c r="AD68" s="472"/>
      <c r="AE68" s="473"/>
      <c r="AM68" s="328"/>
    </row>
    <row r="69" spans="1:39" ht="9" customHeight="1" x14ac:dyDescent="0.15">
      <c r="A69" s="164"/>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M69" s="328"/>
    </row>
    <row r="70" spans="1:39" ht="53.25" customHeight="1" x14ac:dyDescent="0.15">
      <c r="A70" s="427" t="s">
        <v>769</v>
      </c>
      <c r="B70" s="366" t="s">
        <v>597</v>
      </c>
      <c r="C70" s="418" t="s">
        <v>562</v>
      </c>
      <c r="D70" s="378"/>
      <c r="E70" s="406" t="s">
        <v>598</v>
      </c>
      <c r="F70" s="420"/>
      <c r="G70" s="420"/>
      <c r="H70" s="420"/>
      <c r="I70" s="420"/>
      <c r="J70" s="420"/>
      <c r="K70" s="420"/>
      <c r="L70" s="420"/>
      <c r="M70" s="420"/>
      <c r="N70" s="420"/>
      <c r="O70" s="420"/>
      <c r="P70" s="420"/>
      <c r="Q70" s="420"/>
      <c r="R70" s="420"/>
      <c r="S70" s="420"/>
      <c r="T70" s="420"/>
      <c r="U70" s="420"/>
      <c r="V70" s="420"/>
      <c r="W70" s="420"/>
      <c r="X70" s="420"/>
      <c r="Y70" s="420"/>
      <c r="Z70" s="420"/>
      <c r="AA70" s="420"/>
      <c r="AB70" s="420"/>
      <c r="AC70" s="420"/>
      <c r="AD70" s="420"/>
      <c r="AE70" s="421"/>
      <c r="AM70" s="328"/>
    </row>
    <row r="71" spans="1:39" ht="20.25" customHeight="1" thickBot="1" x14ac:dyDescent="0.2">
      <c r="A71" s="427"/>
      <c r="B71" s="367"/>
      <c r="C71" s="399" t="s">
        <v>575</v>
      </c>
      <c r="D71" s="417"/>
      <c r="E71" s="463">
        <v>100000</v>
      </c>
      <c r="F71" s="463"/>
      <c r="G71" s="463"/>
      <c r="H71" s="463"/>
      <c r="I71" s="463"/>
      <c r="J71" s="463"/>
      <c r="K71" s="463"/>
      <c r="L71" s="463"/>
      <c r="M71" s="386" t="s">
        <v>599</v>
      </c>
      <c r="N71" s="386"/>
      <c r="O71" s="168"/>
      <c r="P71" s="168"/>
      <c r="Q71" s="168"/>
      <c r="R71" s="168"/>
      <c r="S71" s="168"/>
      <c r="T71" s="168"/>
      <c r="U71" s="168"/>
      <c r="V71" s="168"/>
      <c r="W71" s="168"/>
      <c r="X71" s="168"/>
      <c r="Y71" s="168"/>
      <c r="Z71" s="168"/>
      <c r="AA71" s="168"/>
      <c r="AB71" s="168"/>
      <c r="AC71" s="168"/>
      <c r="AD71" s="168"/>
      <c r="AE71" s="179"/>
      <c r="AM71" s="328"/>
    </row>
    <row r="72" spans="1:39" ht="20.25" customHeight="1" thickBot="1" x14ac:dyDescent="0.2">
      <c r="A72" s="427"/>
      <c r="B72" s="368"/>
      <c r="C72" s="422" t="s">
        <v>564</v>
      </c>
      <c r="D72" s="423"/>
      <c r="E72" s="464"/>
      <c r="F72" s="465"/>
      <c r="G72" s="465"/>
      <c r="H72" s="465"/>
      <c r="I72" s="465"/>
      <c r="J72" s="465"/>
      <c r="K72" s="465"/>
      <c r="L72" s="466"/>
      <c r="M72" s="467" t="s">
        <v>599</v>
      </c>
      <c r="N72" s="467"/>
      <c r="O72" s="184"/>
      <c r="P72" s="184"/>
      <c r="Q72" s="184"/>
      <c r="R72" s="184"/>
      <c r="S72" s="184"/>
      <c r="T72" s="184"/>
      <c r="U72" s="184"/>
      <c r="V72" s="184"/>
      <c r="W72" s="184"/>
      <c r="X72" s="184"/>
      <c r="Y72" s="184"/>
      <c r="Z72" s="184"/>
      <c r="AA72" s="184"/>
      <c r="AB72" s="184"/>
      <c r="AC72" s="184"/>
      <c r="AD72" s="184"/>
      <c r="AE72" s="185"/>
      <c r="AM72" s="328"/>
    </row>
    <row r="73" spans="1:39" ht="9" customHeight="1" x14ac:dyDescent="0.15">
      <c r="A73" s="427"/>
      <c r="B73" s="191"/>
      <c r="C73" s="171"/>
      <c r="D73" s="171"/>
      <c r="E73" s="192"/>
      <c r="F73" s="192"/>
      <c r="G73" s="192"/>
      <c r="H73" s="192"/>
      <c r="I73" s="192"/>
      <c r="J73" s="192"/>
      <c r="K73" s="192"/>
      <c r="L73" s="192"/>
      <c r="M73" s="193"/>
      <c r="N73" s="193"/>
      <c r="O73" s="173"/>
      <c r="P73" s="173"/>
      <c r="Q73" s="173"/>
      <c r="R73" s="173"/>
      <c r="S73" s="173"/>
      <c r="T73" s="173"/>
      <c r="U73" s="173"/>
      <c r="V73" s="173"/>
      <c r="W73" s="173"/>
      <c r="X73" s="173"/>
      <c r="Y73" s="173"/>
      <c r="Z73" s="173"/>
      <c r="AA73" s="173"/>
      <c r="AB73" s="173"/>
      <c r="AC73" s="173"/>
      <c r="AD73" s="173"/>
      <c r="AE73" s="173"/>
      <c r="AM73" s="328"/>
    </row>
    <row r="74" spans="1:39" ht="63.75" customHeight="1" x14ac:dyDescent="0.15">
      <c r="A74" s="427"/>
      <c r="B74" s="366" t="s">
        <v>600</v>
      </c>
      <c r="C74" s="418" t="s">
        <v>562</v>
      </c>
      <c r="D74" s="378"/>
      <c r="E74" s="406" t="s">
        <v>790</v>
      </c>
      <c r="F74" s="420"/>
      <c r="G74" s="420"/>
      <c r="H74" s="420"/>
      <c r="I74" s="420"/>
      <c r="J74" s="420"/>
      <c r="K74" s="420"/>
      <c r="L74" s="420"/>
      <c r="M74" s="420"/>
      <c r="N74" s="420"/>
      <c r="O74" s="420"/>
      <c r="P74" s="420"/>
      <c r="Q74" s="420"/>
      <c r="R74" s="420"/>
      <c r="S74" s="420"/>
      <c r="T74" s="420"/>
      <c r="U74" s="420"/>
      <c r="V74" s="420"/>
      <c r="W74" s="420"/>
      <c r="X74" s="420"/>
      <c r="Y74" s="420"/>
      <c r="Z74" s="420"/>
      <c r="AA74" s="420"/>
      <c r="AB74" s="420"/>
      <c r="AC74" s="420"/>
      <c r="AD74" s="420"/>
      <c r="AE74" s="421"/>
      <c r="AM74" s="328"/>
    </row>
    <row r="75" spans="1:39" ht="20.25" customHeight="1" thickBot="1" x14ac:dyDescent="0.2">
      <c r="A75" s="427"/>
      <c r="B75" s="367"/>
      <c r="C75" s="399" t="s">
        <v>575</v>
      </c>
      <c r="D75" s="417"/>
      <c r="E75" s="463">
        <v>100</v>
      </c>
      <c r="F75" s="463"/>
      <c r="G75" s="463"/>
      <c r="H75" s="463"/>
      <c r="I75" s="463"/>
      <c r="J75" s="463"/>
      <c r="K75" s="463"/>
      <c r="L75" s="463"/>
      <c r="M75" s="168" t="s">
        <v>601</v>
      </c>
      <c r="N75" s="168"/>
      <c r="O75" s="168"/>
      <c r="P75" s="168"/>
      <c r="Q75" s="168"/>
      <c r="R75" s="168"/>
      <c r="S75" s="168"/>
      <c r="T75" s="168"/>
      <c r="U75" s="168"/>
      <c r="V75" s="168"/>
      <c r="W75" s="168"/>
      <c r="X75" s="168"/>
      <c r="Y75" s="168"/>
      <c r="Z75" s="168"/>
      <c r="AA75" s="168"/>
      <c r="AB75" s="168"/>
      <c r="AC75" s="168"/>
      <c r="AD75" s="168"/>
      <c r="AE75" s="179"/>
      <c r="AM75" s="328"/>
    </row>
    <row r="76" spans="1:39" ht="20.25" customHeight="1" thickBot="1" x14ac:dyDescent="0.2">
      <c r="A76" s="427"/>
      <c r="B76" s="368"/>
      <c r="C76" s="422" t="s">
        <v>564</v>
      </c>
      <c r="D76" s="423"/>
      <c r="E76" s="464"/>
      <c r="F76" s="465"/>
      <c r="G76" s="465"/>
      <c r="H76" s="465"/>
      <c r="I76" s="465"/>
      <c r="J76" s="465"/>
      <c r="K76" s="465"/>
      <c r="L76" s="466"/>
      <c r="M76" s="184" t="s">
        <v>601</v>
      </c>
      <c r="N76" s="184"/>
      <c r="O76" s="184"/>
      <c r="P76" s="184"/>
      <c r="Q76" s="184"/>
      <c r="R76" s="184"/>
      <c r="S76" s="184"/>
      <c r="T76" s="184"/>
      <c r="U76" s="184"/>
      <c r="V76" s="184"/>
      <c r="W76" s="184"/>
      <c r="X76" s="184"/>
      <c r="Y76" s="184"/>
      <c r="Z76" s="184"/>
      <c r="AA76" s="184"/>
      <c r="AB76" s="184"/>
      <c r="AC76" s="184"/>
      <c r="AD76" s="184"/>
      <c r="AE76" s="185"/>
      <c r="AF76" s="330">
        <f>IF(E76="",0,1)</f>
        <v>0</v>
      </c>
      <c r="AL76" s="340" t="str">
        <f>IF(AF76=0,B74&amp;"が未入力です。入力してください。","")</f>
        <v>常時使用する
従業員の数が未入力です。入力してください。</v>
      </c>
      <c r="AM76" s="328"/>
    </row>
    <row r="77" spans="1:39" x14ac:dyDescent="0.15">
      <c r="A77" s="164"/>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M77" s="328"/>
    </row>
    <row r="78" spans="1:39" ht="21.75" customHeight="1" x14ac:dyDescent="0.15">
      <c r="A78" s="246" t="s">
        <v>602</v>
      </c>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M78" s="328"/>
    </row>
    <row r="79" spans="1:39" ht="68.25" customHeight="1" x14ac:dyDescent="0.15">
      <c r="A79" s="414" t="s">
        <v>405</v>
      </c>
      <c r="B79" s="417" t="s">
        <v>574</v>
      </c>
      <c r="C79" s="418" t="s">
        <v>562</v>
      </c>
      <c r="D79" s="378"/>
      <c r="E79" s="406" t="s">
        <v>788</v>
      </c>
      <c r="F79" s="420"/>
      <c r="G79" s="420"/>
      <c r="H79" s="420"/>
      <c r="I79" s="420"/>
      <c r="J79" s="420"/>
      <c r="K79" s="420"/>
      <c r="L79" s="420"/>
      <c r="M79" s="420"/>
      <c r="N79" s="420"/>
      <c r="O79" s="420"/>
      <c r="P79" s="420"/>
      <c r="Q79" s="420"/>
      <c r="R79" s="420"/>
      <c r="S79" s="420"/>
      <c r="T79" s="420"/>
      <c r="U79" s="420"/>
      <c r="V79" s="420"/>
      <c r="W79" s="420"/>
      <c r="X79" s="420"/>
      <c r="Y79" s="420"/>
      <c r="Z79" s="420"/>
      <c r="AA79" s="420"/>
      <c r="AB79" s="420"/>
      <c r="AC79" s="420"/>
      <c r="AD79" s="420"/>
      <c r="AE79" s="421"/>
      <c r="AM79" s="328"/>
    </row>
    <row r="80" spans="1:39" ht="20.25" customHeight="1" thickBot="1" x14ac:dyDescent="0.2">
      <c r="A80" s="415"/>
      <c r="B80" s="417"/>
      <c r="C80" s="399" t="s">
        <v>575</v>
      </c>
      <c r="D80" s="417"/>
      <c r="E80" s="181" t="s">
        <v>603</v>
      </c>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79"/>
      <c r="AM80" s="328"/>
    </row>
    <row r="81" spans="1:39" ht="20.25" customHeight="1" thickBot="1" x14ac:dyDescent="0.2">
      <c r="A81" s="415"/>
      <c r="B81" s="417"/>
      <c r="C81" s="422" t="s">
        <v>564</v>
      </c>
      <c r="D81" s="423"/>
      <c r="E81" s="424"/>
      <c r="F81" s="425"/>
      <c r="G81" s="425"/>
      <c r="H81" s="425"/>
      <c r="I81" s="425"/>
      <c r="J81" s="425"/>
      <c r="K81" s="425"/>
      <c r="L81" s="425"/>
      <c r="M81" s="425"/>
      <c r="N81" s="425"/>
      <c r="O81" s="425"/>
      <c r="P81" s="425"/>
      <c r="Q81" s="425"/>
      <c r="R81" s="425"/>
      <c r="S81" s="425"/>
      <c r="T81" s="425"/>
      <c r="U81" s="425"/>
      <c r="V81" s="425"/>
      <c r="W81" s="425"/>
      <c r="X81" s="425"/>
      <c r="Y81" s="425"/>
      <c r="Z81" s="425"/>
      <c r="AA81" s="425"/>
      <c r="AB81" s="425"/>
      <c r="AC81" s="425"/>
      <c r="AD81" s="425"/>
      <c r="AE81" s="426"/>
      <c r="AF81" s="330">
        <f>IF(AND($U$20="支社（店）等",E81=""),0,1)</f>
        <v>1</v>
      </c>
      <c r="AL81" s="340" t="str">
        <f>IF(AF81=0,"商号名称が未入力です。入力してください。","")</f>
        <v/>
      </c>
      <c r="AM81" s="328"/>
    </row>
    <row r="82" spans="1:39" ht="9" customHeight="1" x14ac:dyDescent="0.15">
      <c r="A82" s="415"/>
      <c r="B82" s="180"/>
      <c r="C82" s="173"/>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M82" s="328"/>
    </row>
    <row r="83" spans="1:39" ht="51.75" customHeight="1" x14ac:dyDescent="0.15">
      <c r="A83" s="415"/>
      <c r="B83" s="417" t="s">
        <v>577</v>
      </c>
      <c r="C83" s="418" t="s">
        <v>562</v>
      </c>
      <c r="D83" s="378"/>
      <c r="E83" s="406" t="s">
        <v>604</v>
      </c>
      <c r="F83" s="385"/>
      <c r="G83" s="385"/>
      <c r="H83" s="385"/>
      <c r="I83" s="385"/>
      <c r="J83" s="385"/>
      <c r="K83" s="385"/>
      <c r="L83" s="385"/>
      <c r="M83" s="385"/>
      <c r="N83" s="385"/>
      <c r="O83" s="385"/>
      <c r="P83" s="385"/>
      <c r="Q83" s="385"/>
      <c r="R83" s="385"/>
      <c r="S83" s="385"/>
      <c r="T83" s="385"/>
      <c r="U83" s="385"/>
      <c r="V83" s="385"/>
      <c r="W83" s="385"/>
      <c r="X83" s="385"/>
      <c r="Y83" s="385"/>
      <c r="Z83" s="385"/>
      <c r="AA83" s="385"/>
      <c r="AB83" s="385"/>
      <c r="AC83" s="385"/>
      <c r="AD83" s="385"/>
      <c r="AE83" s="387"/>
      <c r="AM83" s="328"/>
    </row>
    <row r="84" spans="1:39" ht="20.25" customHeight="1" thickBot="1" x14ac:dyDescent="0.2">
      <c r="A84" s="415"/>
      <c r="B84" s="417"/>
      <c r="C84" s="399" t="s">
        <v>575</v>
      </c>
      <c r="D84" s="417"/>
      <c r="E84" s="181" t="s">
        <v>605</v>
      </c>
      <c r="F84" s="168"/>
      <c r="G84" s="168"/>
      <c r="H84" s="168"/>
      <c r="I84" s="168"/>
      <c r="J84" s="168"/>
      <c r="K84" s="168"/>
      <c r="L84" s="168"/>
      <c r="M84" s="168"/>
      <c r="N84" s="168"/>
      <c r="O84" s="168"/>
      <c r="P84" s="168"/>
      <c r="Q84" s="168"/>
      <c r="R84" s="168"/>
      <c r="S84" s="168"/>
      <c r="T84" s="168"/>
      <c r="U84" s="168"/>
      <c r="V84" s="168"/>
      <c r="W84" s="168"/>
      <c r="X84" s="168"/>
      <c r="Y84" s="168"/>
      <c r="Z84" s="168"/>
      <c r="AA84" s="168"/>
      <c r="AB84" s="168"/>
      <c r="AC84" s="168"/>
      <c r="AD84" s="168"/>
      <c r="AE84" s="179"/>
      <c r="AM84" s="328"/>
    </row>
    <row r="85" spans="1:39" ht="20.25" customHeight="1" thickBot="1" x14ac:dyDescent="0.2">
      <c r="A85" s="416"/>
      <c r="B85" s="417"/>
      <c r="C85" s="422" t="s">
        <v>564</v>
      </c>
      <c r="D85" s="423"/>
      <c r="E85" s="424"/>
      <c r="F85" s="425"/>
      <c r="G85" s="425"/>
      <c r="H85" s="425"/>
      <c r="I85" s="425"/>
      <c r="J85" s="425"/>
      <c r="K85" s="425"/>
      <c r="L85" s="425"/>
      <c r="M85" s="425"/>
      <c r="N85" s="425"/>
      <c r="O85" s="425"/>
      <c r="P85" s="425"/>
      <c r="Q85" s="425"/>
      <c r="R85" s="425"/>
      <c r="S85" s="425"/>
      <c r="T85" s="425"/>
      <c r="U85" s="425"/>
      <c r="V85" s="425"/>
      <c r="W85" s="425"/>
      <c r="X85" s="425"/>
      <c r="Y85" s="425"/>
      <c r="Z85" s="425"/>
      <c r="AA85" s="425"/>
      <c r="AB85" s="425"/>
      <c r="AC85" s="425"/>
      <c r="AD85" s="425"/>
      <c r="AE85" s="426"/>
      <c r="AF85" s="330">
        <f>IF(AND($U$20="支社（店）等",E85=""),0,1)</f>
        <v>1</v>
      </c>
      <c r="AL85" s="340" t="str">
        <f>IF(AF85=0,"フリガナが未入力です。入力してください。","")</f>
        <v/>
      </c>
      <c r="AM85" s="328"/>
    </row>
    <row r="86" spans="1:39" ht="9" customHeight="1" x14ac:dyDescent="0.15">
      <c r="A86" s="194"/>
      <c r="B86" s="170"/>
      <c r="C86" s="171"/>
      <c r="D86" s="171"/>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c r="AC86" s="195"/>
      <c r="AD86" s="195"/>
      <c r="AE86" s="195"/>
      <c r="AM86" s="328"/>
    </row>
    <row r="87" spans="1:39" ht="20.25" customHeight="1" x14ac:dyDescent="0.15">
      <c r="A87" s="427" t="s">
        <v>606</v>
      </c>
      <c r="B87" s="417" t="s">
        <v>581</v>
      </c>
      <c r="C87" s="418" t="s">
        <v>562</v>
      </c>
      <c r="D87" s="378"/>
      <c r="E87" s="474" t="s">
        <v>582</v>
      </c>
      <c r="F87" s="385"/>
      <c r="G87" s="385"/>
      <c r="H87" s="385"/>
      <c r="I87" s="385"/>
      <c r="J87" s="385"/>
      <c r="K87" s="385"/>
      <c r="L87" s="385"/>
      <c r="M87" s="385"/>
      <c r="N87" s="385"/>
      <c r="O87" s="385"/>
      <c r="P87" s="385"/>
      <c r="Q87" s="385"/>
      <c r="R87" s="385"/>
      <c r="S87" s="385"/>
      <c r="T87" s="385"/>
      <c r="U87" s="385"/>
      <c r="V87" s="385"/>
      <c r="W87" s="385"/>
      <c r="X87" s="385"/>
      <c r="Y87" s="385"/>
      <c r="Z87" s="385"/>
      <c r="AA87" s="385"/>
      <c r="AB87" s="385"/>
      <c r="AC87" s="385"/>
      <c r="AD87" s="385"/>
      <c r="AE87" s="387"/>
      <c r="AM87" s="328"/>
    </row>
    <row r="88" spans="1:39" ht="20.25" customHeight="1" thickBot="1" x14ac:dyDescent="0.2">
      <c r="A88" s="427"/>
      <c r="B88" s="417"/>
      <c r="C88" s="399" t="s">
        <v>575</v>
      </c>
      <c r="D88" s="417"/>
      <c r="E88" s="181" t="s">
        <v>778</v>
      </c>
      <c r="F88" s="168"/>
      <c r="G88" s="168"/>
      <c r="H88" s="168"/>
      <c r="I88" s="168"/>
      <c r="J88" s="168"/>
      <c r="K88" s="168"/>
      <c r="L88" s="168"/>
      <c r="M88" s="168"/>
      <c r="N88" s="168"/>
      <c r="O88" s="168"/>
      <c r="P88" s="168"/>
      <c r="Q88" s="168"/>
      <c r="R88" s="168"/>
      <c r="S88" s="168"/>
      <c r="T88" s="168"/>
      <c r="U88" s="168"/>
      <c r="V88" s="168"/>
      <c r="W88" s="168"/>
      <c r="X88" s="168"/>
      <c r="Y88" s="168"/>
      <c r="Z88" s="168"/>
      <c r="AA88" s="168"/>
      <c r="AB88" s="168"/>
      <c r="AC88" s="168"/>
      <c r="AD88" s="168"/>
      <c r="AE88" s="179"/>
      <c r="AM88" s="328"/>
    </row>
    <row r="89" spans="1:39" ht="20.25" customHeight="1" thickBot="1" x14ac:dyDescent="0.2">
      <c r="A89" s="427"/>
      <c r="B89" s="417"/>
      <c r="C89" s="422" t="s">
        <v>564</v>
      </c>
      <c r="D89" s="423"/>
      <c r="E89" s="424"/>
      <c r="F89" s="425"/>
      <c r="G89" s="425"/>
      <c r="H89" s="425"/>
      <c r="I89" s="425"/>
      <c r="J89" s="425"/>
      <c r="K89" s="425"/>
      <c r="L89" s="425"/>
      <c r="M89" s="425"/>
      <c r="N89" s="425"/>
      <c r="O89" s="425"/>
      <c r="P89" s="425"/>
      <c r="Q89" s="425"/>
      <c r="R89" s="425"/>
      <c r="S89" s="425"/>
      <c r="T89" s="425"/>
      <c r="U89" s="425"/>
      <c r="V89" s="425"/>
      <c r="W89" s="425"/>
      <c r="X89" s="425"/>
      <c r="Y89" s="425"/>
      <c r="Z89" s="425"/>
      <c r="AA89" s="425"/>
      <c r="AB89" s="425"/>
      <c r="AC89" s="425"/>
      <c r="AD89" s="425"/>
      <c r="AE89" s="426"/>
      <c r="AF89" s="327">
        <f>IF(AND($U$20="支社（店）等",E89=""),0,1)</f>
        <v>1</v>
      </c>
      <c r="AL89" s="340" t="str">
        <f>IF(AF89=0,"代表者の役職名が未入力です。入力してください。","")</f>
        <v/>
      </c>
      <c r="AM89" s="328"/>
    </row>
    <row r="90" spans="1:39" ht="9" customHeight="1" x14ac:dyDescent="0.15">
      <c r="A90" s="427"/>
      <c r="B90" s="180"/>
      <c r="C90" s="173"/>
      <c r="D90" s="164"/>
      <c r="E90" s="164"/>
      <c r="F90" s="164"/>
      <c r="G90" s="164"/>
      <c r="H90" s="164"/>
      <c r="I90" s="164"/>
      <c r="J90" s="164"/>
      <c r="K90" s="164"/>
      <c r="L90" s="164"/>
      <c r="M90" s="164"/>
      <c r="N90" s="164"/>
      <c r="O90" s="164"/>
      <c r="P90" s="164"/>
      <c r="Q90" s="164"/>
      <c r="R90" s="164"/>
      <c r="S90" s="164"/>
      <c r="T90" s="164"/>
      <c r="U90" s="164"/>
      <c r="V90" s="164"/>
      <c r="W90" s="164"/>
      <c r="X90" s="164"/>
      <c r="Y90" s="164"/>
      <c r="Z90" s="164"/>
      <c r="AA90" s="164"/>
      <c r="AB90" s="164"/>
      <c r="AC90" s="164"/>
      <c r="AD90" s="164"/>
      <c r="AE90" s="164"/>
      <c r="AF90" s="327"/>
      <c r="AM90" s="328"/>
    </row>
    <row r="91" spans="1:39" ht="20.25" customHeight="1" x14ac:dyDescent="0.15">
      <c r="A91" s="427"/>
      <c r="B91" s="417" t="s">
        <v>116</v>
      </c>
      <c r="C91" s="418" t="s">
        <v>562</v>
      </c>
      <c r="D91" s="378"/>
      <c r="E91" s="196" t="s">
        <v>583</v>
      </c>
      <c r="F91" s="167"/>
      <c r="G91" s="167"/>
      <c r="H91" s="167"/>
      <c r="I91" s="167"/>
      <c r="J91" s="167"/>
      <c r="K91" s="167"/>
      <c r="L91" s="167"/>
      <c r="M91" s="167"/>
      <c r="N91" s="167"/>
      <c r="O91" s="167"/>
      <c r="P91" s="167"/>
      <c r="Q91" s="167"/>
      <c r="R91" s="167"/>
      <c r="S91" s="167"/>
      <c r="T91" s="167"/>
      <c r="U91" s="167"/>
      <c r="V91" s="167"/>
      <c r="W91" s="167"/>
      <c r="X91" s="167"/>
      <c r="Y91" s="167"/>
      <c r="Z91" s="167"/>
      <c r="AA91" s="167"/>
      <c r="AB91" s="167"/>
      <c r="AC91" s="167"/>
      <c r="AD91" s="167"/>
      <c r="AE91" s="169"/>
      <c r="AF91" s="327"/>
      <c r="AM91" s="328"/>
    </row>
    <row r="92" spans="1:39" ht="20.25" customHeight="1" thickBot="1" x14ac:dyDescent="0.2">
      <c r="A92" s="427"/>
      <c r="B92" s="417"/>
      <c r="C92" s="399" t="s">
        <v>575</v>
      </c>
      <c r="D92" s="417"/>
      <c r="E92" s="181" t="s">
        <v>607</v>
      </c>
      <c r="F92" s="168"/>
      <c r="G92" s="168"/>
      <c r="H92" s="168"/>
      <c r="I92" s="168"/>
      <c r="J92" s="168"/>
      <c r="K92" s="168"/>
      <c r="L92" s="168"/>
      <c r="M92" s="168"/>
      <c r="N92" s="168"/>
      <c r="O92" s="168"/>
      <c r="P92" s="168"/>
      <c r="Q92" s="168"/>
      <c r="R92" s="168"/>
      <c r="S92" s="168"/>
      <c r="T92" s="168"/>
      <c r="U92" s="168"/>
      <c r="V92" s="168"/>
      <c r="W92" s="168"/>
      <c r="X92" s="168"/>
      <c r="Y92" s="168"/>
      <c r="Z92" s="168"/>
      <c r="AA92" s="168"/>
      <c r="AB92" s="168"/>
      <c r="AC92" s="168"/>
      <c r="AD92" s="168"/>
      <c r="AE92" s="179"/>
      <c r="AF92" s="327"/>
      <c r="AM92" s="328"/>
    </row>
    <row r="93" spans="1:39" ht="20.25" customHeight="1" thickBot="1" x14ac:dyDescent="0.2">
      <c r="A93" s="427"/>
      <c r="B93" s="417"/>
      <c r="C93" s="422" t="s">
        <v>564</v>
      </c>
      <c r="D93" s="423"/>
      <c r="E93" s="424"/>
      <c r="F93" s="425"/>
      <c r="G93" s="425"/>
      <c r="H93" s="425"/>
      <c r="I93" s="425"/>
      <c r="J93" s="425"/>
      <c r="K93" s="425"/>
      <c r="L93" s="425"/>
      <c r="M93" s="425"/>
      <c r="N93" s="425"/>
      <c r="O93" s="425"/>
      <c r="P93" s="425"/>
      <c r="Q93" s="425"/>
      <c r="R93" s="425"/>
      <c r="S93" s="425"/>
      <c r="T93" s="425"/>
      <c r="U93" s="425"/>
      <c r="V93" s="425"/>
      <c r="W93" s="425"/>
      <c r="X93" s="425"/>
      <c r="Y93" s="425"/>
      <c r="Z93" s="425"/>
      <c r="AA93" s="425"/>
      <c r="AB93" s="425"/>
      <c r="AC93" s="425"/>
      <c r="AD93" s="425"/>
      <c r="AE93" s="426"/>
      <c r="AF93" s="327">
        <f>IF(AND($U$20="支社（店）等",E93=""),0,1)</f>
        <v>1</v>
      </c>
      <c r="AL93" s="341" t="str">
        <f>IF(AF93=0,"氏名が未入力です。入力してください。","")</f>
        <v/>
      </c>
      <c r="AM93" s="328"/>
    </row>
    <row r="94" spans="1:39" ht="9" customHeight="1" x14ac:dyDescent="0.15">
      <c r="A94" s="197"/>
      <c r="B94" s="174"/>
      <c r="C94" s="174"/>
      <c r="D94" s="174"/>
      <c r="E94" s="164"/>
      <c r="F94" s="164"/>
      <c r="G94" s="164"/>
      <c r="H94" s="164"/>
      <c r="I94" s="164"/>
      <c r="J94" s="164"/>
      <c r="K94" s="164"/>
      <c r="L94" s="164"/>
      <c r="M94" s="164"/>
      <c r="N94" s="164"/>
      <c r="O94" s="164"/>
      <c r="P94" s="164"/>
      <c r="Q94" s="164"/>
      <c r="R94" s="164"/>
      <c r="S94" s="164"/>
      <c r="T94" s="164"/>
      <c r="U94" s="164"/>
      <c r="V94" s="164"/>
      <c r="W94" s="164"/>
      <c r="X94" s="164"/>
      <c r="Y94" s="164"/>
      <c r="Z94" s="164"/>
      <c r="AA94" s="164"/>
      <c r="AB94" s="164"/>
      <c r="AC94" s="164"/>
      <c r="AD94" s="164"/>
      <c r="AE94" s="164"/>
      <c r="AF94" s="327"/>
      <c r="AL94" s="341"/>
      <c r="AM94" s="328"/>
    </row>
    <row r="95" spans="1:39" ht="20.25" customHeight="1" x14ac:dyDescent="0.15">
      <c r="A95" s="427" t="s">
        <v>608</v>
      </c>
      <c r="B95" s="417" t="s">
        <v>584</v>
      </c>
      <c r="C95" s="418" t="s">
        <v>562</v>
      </c>
      <c r="D95" s="378"/>
      <c r="E95" s="196" t="s">
        <v>787</v>
      </c>
      <c r="F95" s="167"/>
      <c r="G95" s="167"/>
      <c r="H95" s="167"/>
      <c r="I95" s="167"/>
      <c r="J95" s="167"/>
      <c r="K95" s="167"/>
      <c r="L95" s="167"/>
      <c r="M95" s="167"/>
      <c r="N95" s="167"/>
      <c r="O95" s="167"/>
      <c r="P95" s="167"/>
      <c r="Q95" s="167"/>
      <c r="R95" s="167"/>
      <c r="S95" s="167"/>
      <c r="T95" s="167"/>
      <c r="U95" s="167"/>
      <c r="V95" s="167"/>
      <c r="W95" s="167"/>
      <c r="X95" s="167"/>
      <c r="Y95" s="167"/>
      <c r="Z95" s="167"/>
      <c r="AA95" s="167"/>
      <c r="AB95" s="167"/>
      <c r="AC95" s="167"/>
      <c r="AD95" s="167"/>
      <c r="AE95" s="169"/>
      <c r="AF95" s="327"/>
      <c r="AL95" s="341"/>
      <c r="AM95" s="328"/>
    </row>
    <row r="96" spans="1:39" ht="20.25" customHeight="1" thickBot="1" x14ac:dyDescent="0.2">
      <c r="A96" s="427"/>
      <c r="B96" s="417"/>
      <c r="C96" s="399" t="s">
        <v>575</v>
      </c>
      <c r="D96" s="380"/>
      <c r="E96" s="431">
        <v>866</v>
      </c>
      <c r="F96" s="431"/>
      <c r="G96" s="431"/>
      <c r="H96" s="182" t="s">
        <v>585</v>
      </c>
      <c r="I96" s="431">
        <v>8602</v>
      </c>
      <c r="J96" s="431"/>
      <c r="K96" s="431"/>
      <c r="L96" s="431"/>
      <c r="M96" s="183"/>
      <c r="N96" s="168"/>
      <c r="O96" s="168"/>
      <c r="P96" s="168"/>
      <c r="Q96" s="168"/>
      <c r="R96" s="168"/>
      <c r="S96" s="168"/>
      <c r="T96" s="168"/>
      <c r="U96" s="168"/>
      <c r="V96" s="168"/>
      <c r="W96" s="168"/>
      <c r="X96" s="168"/>
      <c r="Y96" s="168"/>
      <c r="Z96" s="168"/>
      <c r="AA96" s="168"/>
      <c r="AB96" s="168"/>
      <c r="AC96" s="168"/>
      <c r="AD96" s="168"/>
      <c r="AE96" s="179"/>
      <c r="AF96" s="327"/>
      <c r="AL96" s="341"/>
      <c r="AM96" s="328"/>
    </row>
    <row r="97" spans="1:39" ht="20.25" customHeight="1" thickBot="1" x14ac:dyDescent="0.2">
      <c r="A97" s="427"/>
      <c r="B97" s="417"/>
      <c r="C97" s="422" t="s">
        <v>564</v>
      </c>
      <c r="D97" s="423"/>
      <c r="E97" s="457"/>
      <c r="F97" s="458"/>
      <c r="G97" s="459"/>
      <c r="H97" s="182" t="s">
        <v>585</v>
      </c>
      <c r="I97" s="460"/>
      <c r="J97" s="461"/>
      <c r="K97" s="461"/>
      <c r="L97" s="462"/>
      <c r="M97" s="184"/>
      <c r="N97" s="184"/>
      <c r="O97" s="184"/>
      <c r="P97" s="184"/>
      <c r="Q97" s="184"/>
      <c r="R97" s="184"/>
      <c r="S97" s="184"/>
      <c r="T97" s="184"/>
      <c r="U97" s="184"/>
      <c r="V97" s="184"/>
      <c r="W97" s="184"/>
      <c r="X97" s="184"/>
      <c r="Y97" s="184"/>
      <c r="Z97" s="184"/>
      <c r="AA97" s="184"/>
      <c r="AB97" s="184"/>
      <c r="AC97" s="184"/>
      <c r="AD97" s="184"/>
      <c r="AE97" s="185"/>
      <c r="AF97" s="327">
        <f>IF(AND($U$20="支社（店）等",OR(E97="",I97="")),0,1)</f>
        <v>1</v>
      </c>
      <c r="AL97" s="341" t="str">
        <f>IF(AF97=0,"郵便番号が未入力です。入力してください。","")</f>
        <v/>
      </c>
      <c r="AM97" s="328"/>
    </row>
    <row r="98" spans="1:39" ht="9" customHeight="1" x14ac:dyDescent="0.15">
      <c r="A98" s="427"/>
      <c r="B98" s="180"/>
      <c r="C98" s="173"/>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c r="AB98" s="164"/>
      <c r="AC98" s="164"/>
      <c r="AD98" s="164"/>
      <c r="AE98" s="164"/>
      <c r="AM98" s="328"/>
    </row>
    <row r="99" spans="1:39" ht="20.25" customHeight="1" x14ac:dyDescent="0.15">
      <c r="A99" s="427"/>
      <c r="B99" s="452" t="s">
        <v>586</v>
      </c>
      <c r="C99" s="418" t="s">
        <v>562</v>
      </c>
      <c r="D99" s="378"/>
      <c r="E99" s="196" t="s">
        <v>587</v>
      </c>
      <c r="F99" s="167"/>
      <c r="G99" s="167"/>
      <c r="H99" s="167"/>
      <c r="I99" s="167"/>
      <c r="J99" s="167"/>
      <c r="K99" s="167"/>
      <c r="L99" s="167"/>
      <c r="M99" s="167"/>
      <c r="N99" s="167"/>
      <c r="O99" s="167"/>
      <c r="P99" s="167"/>
      <c r="Q99" s="167"/>
      <c r="R99" s="167"/>
      <c r="S99" s="167"/>
      <c r="T99" s="167"/>
      <c r="U99" s="167"/>
      <c r="V99" s="167"/>
      <c r="W99" s="167"/>
      <c r="X99" s="167"/>
      <c r="Y99" s="167"/>
      <c r="Z99" s="167"/>
      <c r="AA99" s="167"/>
      <c r="AB99" s="167"/>
      <c r="AC99" s="167"/>
      <c r="AD99" s="167"/>
      <c r="AE99" s="169"/>
      <c r="AM99" s="328"/>
    </row>
    <row r="100" spans="1:39" ht="20.25" customHeight="1" thickBot="1" x14ac:dyDescent="0.2">
      <c r="A100" s="427"/>
      <c r="B100" s="452"/>
      <c r="C100" s="399" t="s">
        <v>575</v>
      </c>
      <c r="D100" s="417"/>
      <c r="E100" s="431" t="s">
        <v>588</v>
      </c>
      <c r="F100" s="431"/>
      <c r="G100" s="431"/>
      <c r="H100" s="431"/>
      <c r="I100" s="431"/>
      <c r="J100" s="431"/>
      <c r="K100" s="183"/>
      <c r="L100" s="168"/>
      <c r="M100" s="168"/>
      <c r="N100" s="168"/>
      <c r="O100" s="168"/>
      <c r="P100" s="168"/>
      <c r="Q100" s="168"/>
      <c r="R100" s="168"/>
      <c r="S100" s="168"/>
      <c r="T100" s="168"/>
      <c r="U100" s="168"/>
      <c r="V100" s="168"/>
      <c r="W100" s="168"/>
      <c r="X100" s="168"/>
      <c r="Y100" s="168"/>
      <c r="Z100" s="168"/>
      <c r="AA100" s="168"/>
      <c r="AB100" s="168"/>
      <c r="AC100" s="168"/>
      <c r="AD100" s="168"/>
      <c r="AE100" s="179"/>
      <c r="AM100" s="328"/>
    </row>
    <row r="101" spans="1:39" ht="20.25" customHeight="1" thickBot="1" x14ac:dyDescent="0.2">
      <c r="A101" s="427"/>
      <c r="B101" s="452"/>
      <c r="C101" s="422" t="s">
        <v>564</v>
      </c>
      <c r="D101" s="423"/>
      <c r="E101" s="382"/>
      <c r="F101" s="389"/>
      <c r="G101" s="389"/>
      <c r="H101" s="389"/>
      <c r="I101" s="389"/>
      <c r="J101" s="383"/>
      <c r="K101" s="184"/>
      <c r="L101" s="184"/>
      <c r="M101" s="184"/>
      <c r="N101" s="184"/>
      <c r="O101" s="184"/>
      <c r="P101" s="184"/>
      <c r="Q101" s="184"/>
      <c r="R101" s="184"/>
      <c r="S101" s="184"/>
      <c r="T101" s="184"/>
      <c r="U101" s="184"/>
      <c r="V101" s="184"/>
      <c r="W101" s="184"/>
      <c r="X101" s="184"/>
      <c r="Y101" s="184"/>
      <c r="Z101" s="184"/>
      <c r="AA101" s="184"/>
      <c r="AB101" s="184"/>
      <c r="AC101" s="184"/>
      <c r="AD101" s="184"/>
      <c r="AE101" s="185"/>
      <c r="AF101" s="330">
        <f>IF(AND($U$20="支社（店）等",E101=""),0,1)</f>
        <v>1</v>
      </c>
      <c r="AL101" s="340" t="str">
        <f>IF(AF101=0,"都道府県名が未入力です。入力してください。","")</f>
        <v/>
      </c>
      <c r="AM101" s="328"/>
    </row>
    <row r="102" spans="1:39" ht="9" customHeight="1" x14ac:dyDescent="0.15">
      <c r="A102" s="427"/>
      <c r="B102" s="180"/>
      <c r="C102" s="173"/>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64"/>
      <c r="AB102" s="164"/>
      <c r="AC102" s="164"/>
      <c r="AD102" s="164"/>
      <c r="AE102" s="164"/>
      <c r="AM102" s="328"/>
    </row>
    <row r="103" spans="1:39" ht="55.5" customHeight="1" x14ac:dyDescent="0.15">
      <c r="A103" s="427"/>
      <c r="B103" s="452" t="s">
        <v>589</v>
      </c>
      <c r="C103" s="418" t="s">
        <v>562</v>
      </c>
      <c r="D103" s="378"/>
      <c r="E103" s="406" t="s">
        <v>590</v>
      </c>
      <c r="F103" s="385"/>
      <c r="G103" s="385"/>
      <c r="H103" s="385"/>
      <c r="I103" s="385"/>
      <c r="J103" s="385"/>
      <c r="K103" s="385"/>
      <c r="L103" s="385"/>
      <c r="M103" s="385"/>
      <c r="N103" s="385"/>
      <c r="O103" s="385"/>
      <c r="P103" s="385"/>
      <c r="Q103" s="385"/>
      <c r="R103" s="385"/>
      <c r="S103" s="385"/>
      <c r="T103" s="385"/>
      <c r="U103" s="385"/>
      <c r="V103" s="385"/>
      <c r="W103" s="385"/>
      <c r="X103" s="385"/>
      <c r="Y103" s="385"/>
      <c r="Z103" s="385"/>
      <c r="AA103" s="385"/>
      <c r="AB103" s="385"/>
      <c r="AC103" s="385"/>
      <c r="AD103" s="385"/>
      <c r="AE103" s="387"/>
      <c r="AM103" s="328"/>
    </row>
    <row r="104" spans="1:39" ht="20.25" customHeight="1" thickBot="1" x14ac:dyDescent="0.2">
      <c r="A104" s="427"/>
      <c r="B104" s="452"/>
      <c r="C104" s="399" t="s">
        <v>575</v>
      </c>
      <c r="D104" s="417"/>
      <c r="E104" s="181" t="s">
        <v>785</v>
      </c>
      <c r="F104" s="168"/>
      <c r="G104" s="168"/>
      <c r="H104" s="168"/>
      <c r="I104" s="168"/>
      <c r="J104" s="168"/>
      <c r="K104" s="168"/>
      <c r="L104" s="168"/>
      <c r="M104" s="168"/>
      <c r="N104" s="168"/>
      <c r="O104" s="168"/>
      <c r="P104" s="168"/>
      <c r="Q104" s="168"/>
      <c r="R104" s="168"/>
      <c r="S104" s="168"/>
      <c r="T104" s="168"/>
      <c r="U104" s="168"/>
      <c r="V104" s="168"/>
      <c r="W104" s="168"/>
      <c r="X104" s="168"/>
      <c r="Y104" s="168"/>
      <c r="Z104" s="168"/>
      <c r="AA104" s="168"/>
      <c r="AB104" s="168"/>
      <c r="AC104" s="168"/>
      <c r="AD104" s="168"/>
      <c r="AE104" s="179"/>
      <c r="AM104" s="328"/>
    </row>
    <row r="105" spans="1:39" ht="20.25" customHeight="1" thickBot="1" x14ac:dyDescent="0.2">
      <c r="A105" s="427"/>
      <c r="B105" s="452"/>
      <c r="C105" s="422" t="s">
        <v>564</v>
      </c>
      <c r="D105" s="423"/>
      <c r="E105" s="424"/>
      <c r="F105" s="425"/>
      <c r="G105" s="425"/>
      <c r="H105" s="425"/>
      <c r="I105" s="425"/>
      <c r="J105" s="425"/>
      <c r="K105" s="425"/>
      <c r="L105" s="425"/>
      <c r="M105" s="425"/>
      <c r="N105" s="425"/>
      <c r="O105" s="425"/>
      <c r="P105" s="425"/>
      <c r="Q105" s="425"/>
      <c r="R105" s="425"/>
      <c r="S105" s="425"/>
      <c r="T105" s="425"/>
      <c r="U105" s="425"/>
      <c r="V105" s="425"/>
      <c r="W105" s="425"/>
      <c r="X105" s="425"/>
      <c r="Y105" s="425"/>
      <c r="Z105" s="425"/>
      <c r="AA105" s="425"/>
      <c r="AB105" s="425"/>
      <c r="AC105" s="425"/>
      <c r="AD105" s="425"/>
      <c r="AE105" s="426"/>
      <c r="AF105" s="327">
        <f>IF(AND($U$20="支社（店）等",E105=""),0,1)</f>
        <v>1</v>
      </c>
      <c r="AL105" s="341" t="str">
        <f>IF(AF105=0,"市町村以下住所が未入力です。入力してください。","")</f>
        <v/>
      </c>
      <c r="AM105" s="328"/>
    </row>
    <row r="106" spans="1:39" ht="9" customHeight="1" x14ac:dyDescent="0.15">
      <c r="A106" s="194"/>
      <c r="B106" s="198"/>
      <c r="C106" s="171"/>
      <c r="D106" s="171"/>
      <c r="E106" s="199"/>
      <c r="F106" s="199"/>
      <c r="G106" s="199"/>
      <c r="H106" s="199"/>
      <c r="I106" s="199"/>
      <c r="J106" s="199"/>
      <c r="K106" s="199"/>
      <c r="L106" s="199"/>
      <c r="M106" s="199"/>
      <c r="N106" s="199"/>
      <c r="O106" s="199"/>
      <c r="P106" s="199"/>
      <c r="Q106" s="199"/>
      <c r="R106" s="199"/>
      <c r="S106" s="199"/>
      <c r="T106" s="199"/>
      <c r="U106" s="199"/>
      <c r="V106" s="199"/>
      <c r="W106" s="199"/>
      <c r="X106" s="199"/>
      <c r="Y106" s="199"/>
      <c r="Z106" s="199"/>
      <c r="AA106" s="199"/>
      <c r="AB106" s="199"/>
      <c r="AC106" s="199"/>
      <c r="AD106" s="199"/>
      <c r="AE106" s="199"/>
      <c r="AF106" s="327"/>
      <c r="AL106" s="341"/>
      <c r="AM106" s="328"/>
    </row>
    <row r="107" spans="1:39" ht="52.5" customHeight="1" x14ac:dyDescent="0.15">
      <c r="A107" s="427" t="s">
        <v>591</v>
      </c>
      <c r="B107" s="417"/>
      <c r="C107" s="418" t="s">
        <v>562</v>
      </c>
      <c r="D107" s="378"/>
      <c r="E107" s="406" t="s">
        <v>773</v>
      </c>
      <c r="F107" s="385"/>
      <c r="G107" s="385"/>
      <c r="H107" s="385"/>
      <c r="I107" s="385"/>
      <c r="J107" s="385"/>
      <c r="K107" s="385"/>
      <c r="L107" s="385"/>
      <c r="M107" s="385"/>
      <c r="N107" s="385"/>
      <c r="O107" s="385"/>
      <c r="P107" s="385"/>
      <c r="Q107" s="385"/>
      <c r="R107" s="385"/>
      <c r="S107" s="385"/>
      <c r="T107" s="385"/>
      <c r="U107" s="385"/>
      <c r="V107" s="385"/>
      <c r="W107" s="385"/>
      <c r="X107" s="385"/>
      <c r="Y107" s="385"/>
      <c r="Z107" s="385"/>
      <c r="AA107" s="385"/>
      <c r="AB107" s="385"/>
      <c r="AC107" s="385"/>
      <c r="AD107" s="385"/>
      <c r="AE107" s="387"/>
      <c r="AF107" s="327"/>
      <c r="AL107" s="341"/>
      <c r="AM107" s="328"/>
    </row>
    <row r="108" spans="1:39" ht="20.25" customHeight="1" thickBot="1" x14ac:dyDescent="0.2">
      <c r="A108" s="427"/>
      <c r="B108" s="417"/>
      <c r="C108" s="399" t="s">
        <v>575</v>
      </c>
      <c r="D108" s="417"/>
      <c r="E108" s="476" t="s">
        <v>592</v>
      </c>
      <c r="F108" s="476"/>
      <c r="G108" s="476"/>
      <c r="H108" s="476"/>
      <c r="I108" s="476"/>
      <c r="J108" s="476"/>
      <c r="K108" s="476"/>
      <c r="L108" s="476"/>
      <c r="M108" s="200"/>
      <c r="N108" s="201"/>
      <c r="O108" s="201"/>
      <c r="P108" s="201"/>
      <c r="Q108" s="201"/>
      <c r="R108" s="201"/>
      <c r="S108" s="201"/>
      <c r="T108" s="201"/>
      <c r="U108" s="201"/>
      <c r="V108" s="201"/>
      <c r="W108" s="201"/>
      <c r="X108" s="201"/>
      <c r="Y108" s="201"/>
      <c r="Z108" s="201"/>
      <c r="AA108" s="201"/>
      <c r="AB108" s="201"/>
      <c r="AC108" s="201"/>
      <c r="AD108" s="201"/>
      <c r="AE108" s="202"/>
      <c r="AF108" s="327"/>
      <c r="AL108" s="341"/>
      <c r="AM108" s="328"/>
    </row>
    <row r="109" spans="1:39" ht="20.25" customHeight="1" thickBot="1" x14ac:dyDescent="0.2">
      <c r="A109" s="427"/>
      <c r="B109" s="186" t="s">
        <v>594</v>
      </c>
      <c r="C109" s="422" t="s">
        <v>564</v>
      </c>
      <c r="D109" s="423"/>
      <c r="E109" s="382"/>
      <c r="F109" s="389"/>
      <c r="G109" s="389"/>
      <c r="H109" s="389"/>
      <c r="I109" s="389"/>
      <c r="J109" s="389"/>
      <c r="K109" s="389"/>
      <c r="L109" s="383"/>
      <c r="M109" s="187" t="s">
        <v>884</v>
      </c>
      <c r="N109" s="188"/>
      <c r="O109" s="188"/>
      <c r="P109" s="188"/>
      <c r="Q109" s="188"/>
      <c r="R109" s="188"/>
      <c r="S109" s="188"/>
      <c r="T109" s="188"/>
      <c r="U109" s="188"/>
      <c r="V109" s="188"/>
      <c r="W109" s="188"/>
      <c r="X109" s="188"/>
      <c r="Y109" s="188"/>
      <c r="Z109" s="188"/>
      <c r="AA109" s="188"/>
      <c r="AB109" s="188"/>
      <c r="AC109" s="188"/>
      <c r="AD109" s="188"/>
      <c r="AE109" s="189"/>
      <c r="AF109" s="327">
        <f>IF(AND($U$20="支社（店）等",E109=""),0,1)</f>
        <v>1</v>
      </c>
      <c r="AL109" s="341" t="str">
        <f>IF(AF109=0,"電話番号が未入力です。入力してください。","")</f>
        <v/>
      </c>
      <c r="AM109" s="328"/>
    </row>
    <row r="110" spans="1:39" ht="20.25" customHeight="1" thickBot="1" x14ac:dyDescent="0.2">
      <c r="A110" s="427"/>
      <c r="B110" s="186" t="s">
        <v>595</v>
      </c>
      <c r="C110" s="422" t="s">
        <v>564</v>
      </c>
      <c r="D110" s="423"/>
      <c r="E110" s="382"/>
      <c r="F110" s="389"/>
      <c r="G110" s="389"/>
      <c r="H110" s="389"/>
      <c r="I110" s="389"/>
      <c r="J110" s="389"/>
      <c r="K110" s="389"/>
      <c r="L110" s="383"/>
      <c r="M110" s="203" t="s">
        <v>884</v>
      </c>
      <c r="N110" s="184"/>
      <c r="O110" s="184"/>
      <c r="P110" s="184"/>
      <c r="Q110" s="184"/>
      <c r="R110" s="184"/>
      <c r="S110" s="184"/>
      <c r="T110" s="184"/>
      <c r="U110" s="184"/>
      <c r="V110" s="184"/>
      <c r="W110" s="184"/>
      <c r="X110" s="184"/>
      <c r="Y110" s="184"/>
      <c r="Z110" s="184"/>
      <c r="AA110" s="184"/>
      <c r="AB110" s="184"/>
      <c r="AC110" s="184"/>
      <c r="AD110" s="184"/>
      <c r="AE110" s="185"/>
      <c r="AF110" s="327">
        <f>IF(AND($U$20="支社（店）等",E110=""),0,1)</f>
        <v>1</v>
      </c>
      <c r="AL110" s="341" t="str">
        <f>IF(AF110=0,"FAX番号が未入力です。入力してください。","")</f>
        <v/>
      </c>
      <c r="AM110" s="328"/>
    </row>
    <row r="111" spans="1:39" x14ac:dyDescent="0.15">
      <c r="A111" s="197"/>
      <c r="B111" s="174"/>
      <c r="C111" s="174"/>
      <c r="D111" s="174"/>
      <c r="E111" s="164"/>
      <c r="F111" s="164"/>
      <c r="G111" s="164"/>
      <c r="H111" s="164"/>
      <c r="I111" s="164"/>
      <c r="J111" s="164"/>
      <c r="K111" s="164"/>
      <c r="L111" s="164"/>
      <c r="M111" s="164"/>
      <c r="N111" s="164"/>
      <c r="O111" s="164"/>
      <c r="P111" s="164"/>
      <c r="Q111" s="164"/>
      <c r="R111" s="164"/>
      <c r="S111" s="164"/>
      <c r="T111" s="164"/>
      <c r="U111" s="164"/>
      <c r="V111" s="164"/>
      <c r="W111" s="164"/>
      <c r="X111" s="164"/>
      <c r="Y111" s="164"/>
      <c r="Z111" s="164"/>
      <c r="AA111" s="164"/>
      <c r="AB111" s="164"/>
      <c r="AC111" s="164"/>
      <c r="AD111" s="164"/>
      <c r="AE111" s="164"/>
      <c r="AM111" s="328"/>
    </row>
    <row r="112" spans="1:39" ht="21.75" customHeight="1" x14ac:dyDescent="0.15">
      <c r="A112" s="314" t="s">
        <v>862</v>
      </c>
      <c r="B112" s="174"/>
      <c r="C112" s="174"/>
      <c r="D112" s="174"/>
      <c r="E112" s="164"/>
      <c r="F112" s="164"/>
      <c r="G112" s="164"/>
      <c r="H112" s="164"/>
      <c r="I112" s="164"/>
      <c r="J112" s="164"/>
      <c r="K112" s="164"/>
      <c r="L112" s="164"/>
      <c r="M112" s="164"/>
      <c r="N112" s="164"/>
      <c r="O112" s="164"/>
      <c r="P112" s="164"/>
      <c r="Q112" s="164"/>
      <c r="R112" s="164"/>
      <c r="S112" s="164"/>
      <c r="T112" s="164"/>
      <c r="U112" s="164"/>
      <c r="V112" s="164"/>
      <c r="W112" s="164"/>
      <c r="X112" s="164"/>
      <c r="Y112" s="164"/>
      <c r="Z112" s="164"/>
      <c r="AA112" s="164"/>
      <c r="AB112" s="164"/>
      <c r="AC112" s="164"/>
      <c r="AD112" s="164"/>
      <c r="AE112" s="164"/>
      <c r="AM112" s="328"/>
    </row>
    <row r="113" spans="1:39" ht="20.25" customHeight="1" x14ac:dyDescent="0.15">
      <c r="A113" s="369" t="s">
        <v>860</v>
      </c>
      <c r="B113" s="452" t="s">
        <v>609</v>
      </c>
      <c r="C113" s="428" t="s">
        <v>562</v>
      </c>
      <c r="D113" s="418"/>
      <c r="E113" s="406" t="s">
        <v>610</v>
      </c>
      <c r="F113" s="420"/>
      <c r="G113" s="420"/>
      <c r="H113" s="420"/>
      <c r="I113" s="420"/>
      <c r="J113" s="420"/>
      <c r="K113" s="420"/>
      <c r="L113" s="420"/>
      <c r="M113" s="420"/>
      <c r="N113" s="420"/>
      <c r="O113" s="420"/>
      <c r="P113" s="420"/>
      <c r="Q113" s="420"/>
      <c r="R113" s="420"/>
      <c r="S113" s="420"/>
      <c r="T113" s="420"/>
      <c r="U113" s="420"/>
      <c r="V113" s="420"/>
      <c r="W113" s="420"/>
      <c r="X113" s="420"/>
      <c r="Y113" s="420"/>
      <c r="Z113" s="420"/>
      <c r="AA113" s="420"/>
      <c r="AB113" s="420"/>
      <c r="AC113" s="420"/>
      <c r="AD113" s="420"/>
      <c r="AE113" s="421"/>
      <c r="AM113" s="328"/>
    </row>
    <row r="114" spans="1:39" ht="20.25" customHeight="1" thickBot="1" x14ac:dyDescent="0.2">
      <c r="A114" s="370"/>
      <c r="B114" s="452"/>
      <c r="C114" s="380" t="s">
        <v>575</v>
      </c>
      <c r="D114" s="399"/>
      <c r="E114" s="431" t="s">
        <v>611</v>
      </c>
      <c r="F114" s="431"/>
      <c r="G114" s="431"/>
      <c r="H114" s="431"/>
      <c r="I114" s="168" t="s">
        <v>612</v>
      </c>
      <c r="J114" s="168"/>
      <c r="K114" s="168"/>
      <c r="L114" s="168" t="s">
        <v>863</v>
      </c>
      <c r="M114" s="168"/>
      <c r="N114" s="168"/>
      <c r="O114" s="168"/>
      <c r="P114" s="168"/>
      <c r="Q114" s="168"/>
      <c r="R114" s="168"/>
      <c r="S114" s="168"/>
      <c r="T114" s="168"/>
      <c r="U114" s="168"/>
      <c r="V114" s="168"/>
      <c r="W114" s="168"/>
      <c r="X114" s="168"/>
      <c r="Y114" s="168"/>
      <c r="Z114" s="168"/>
      <c r="AA114" s="168"/>
      <c r="AB114" s="168"/>
      <c r="AC114" s="168"/>
      <c r="AD114" s="168"/>
      <c r="AE114" s="179"/>
      <c r="AL114" s="341" t="str">
        <f>IF($AF$19=2,"入力不要です","")</f>
        <v/>
      </c>
      <c r="AM114" s="328"/>
    </row>
    <row r="115" spans="1:39" ht="20.25" customHeight="1" thickBot="1" x14ac:dyDescent="0.2">
      <c r="A115" s="370"/>
      <c r="B115" s="452"/>
      <c r="C115" s="423" t="s">
        <v>564</v>
      </c>
      <c r="D115" s="475"/>
      <c r="E115" s="382"/>
      <c r="F115" s="389"/>
      <c r="G115" s="389"/>
      <c r="H115" s="383"/>
      <c r="I115" s="184" t="s">
        <v>612</v>
      </c>
      <c r="J115" s="184"/>
      <c r="K115" s="184"/>
      <c r="L115" s="184"/>
      <c r="M115" s="184"/>
      <c r="N115" s="184"/>
      <c r="O115" s="184"/>
      <c r="P115" s="184"/>
      <c r="Q115" s="184"/>
      <c r="R115" s="184"/>
      <c r="S115" s="184"/>
      <c r="T115" s="184"/>
      <c r="U115" s="184"/>
      <c r="V115" s="184"/>
      <c r="W115" s="184"/>
      <c r="X115" s="184"/>
      <c r="Y115" s="184"/>
      <c r="Z115" s="184"/>
      <c r="AA115" s="184"/>
      <c r="AB115" s="184"/>
      <c r="AC115" s="184"/>
      <c r="AD115" s="184"/>
      <c r="AE115" s="185"/>
      <c r="AF115" s="330">
        <f>IF(AND($J$20&lt;&gt;"市郡外",E115=""),0,1)</f>
        <v>0</v>
      </c>
      <c r="AL115" s="341" t="str">
        <f>IF(AF115=0,"校区が未入力です。入力してください。","")</f>
        <v>校区が未入力です。入力してください。</v>
      </c>
      <c r="AM115" s="328"/>
    </row>
    <row r="116" spans="1:39" ht="9" customHeight="1" x14ac:dyDescent="0.15">
      <c r="A116" s="370"/>
      <c r="B116" s="204"/>
      <c r="C116" s="176"/>
      <c r="D116" s="176"/>
      <c r="E116" s="174"/>
      <c r="F116" s="174"/>
      <c r="G116" s="174"/>
      <c r="H116" s="174"/>
      <c r="I116" s="164"/>
      <c r="J116" s="164"/>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M116" s="328"/>
    </row>
    <row r="117" spans="1:39" ht="9" customHeight="1" x14ac:dyDescent="0.15">
      <c r="A117" s="370"/>
      <c r="B117" s="174"/>
      <c r="C117" s="174"/>
      <c r="D117" s="17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c r="AA117" s="164"/>
      <c r="AB117" s="164"/>
      <c r="AC117" s="164"/>
      <c r="AD117" s="164"/>
      <c r="AE117" s="164"/>
      <c r="AM117" s="328"/>
    </row>
    <row r="118" spans="1:39" ht="52.5" customHeight="1" x14ac:dyDescent="0.15">
      <c r="A118" s="370"/>
      <c r="B118" s="366" t="s">
        <v>613</v>
      </c>
      <c r="C118" s="418" t="s">
        <v>562</v>
      </c>
      <c r="D118" s="378"/>
      <c r="E118" s="406" t="s">
        <v>614</v>
      </c>
      <c r="F118" s="385"/>
      <c r="G118" s="385"/>
      <c r="H118" s="385"/>
      <c r="I118" s="385"/>
      <c r="J118" s="385"/>
      <c r="K118" s="385"/>
      <c r="L118" s="385"/>
      <c r="M118" s="385"/>
      <c r="N118" s="385"/>
      <c r="O118" s="385"/>
      <c r="P118" s="385"/>
      <c r="Q118" s="385"/>
      <c r="R118" s="385"/>
      <c r="S118" s="385"/>
      <c r="T118" s="385"/>
      <c r="U118" s="385"/>
      <c r="V118" s="385"/>
      <c r="W118" s="385"/>
      <c r="X118" s="385"/>
      <c r="Y118" s="385"/>
      <c r="Z118" s="385"/>
      <c r="AA118" s="385"/>
      <c r="AB118" s="385"/>
      <c r="AC118" s="385"/>
      <c r="AD118" s="385"/>
      <c r="AE118" s="387"/>
      <c r="AL118" s="340" t="str">
        <f>IF($AF$19=2,"入力不要です","")</f>
        <v/>
      </c>
      <c r="AM118" s="328"/>
    </row>
    <row r="119" spans="1:39" ht="20.25" customHeight="1" thickBot="1" x14ac:dyDescent="0.2">
      <c r="A119" s="370"/>
      <c r="B119" s="367"/>
      <c r="C119" s="399" t="s">
        <v>575</v>
      </c>
      <c r="D119" s="417"/>
      <c r="E119" s="476" t="s">
        <v>615</v>
      </c>
      <c r="F119" s="476"/>
      <c r="G119" s="476"/>
      <c r="H119" s="476"/>
      <c r="I119" s="476"/>
      <c r="J119" s="476"/>
      <c r="K119" s="476"/>
      <c r="L119" s="476"/>
      <c r="M119" s="431" t="s">
        <v>757</v>
      </c>
      <c r="N119" s="431"/>
      <c r="O119" s="431"/>
      <c r="P119" s="431"/>
      <c r="Q119" s="431"/>
      <c r="R119" s="431"/>
      <c r="S119" s="201"/>
      <c r="T119" s="201"/>
      <c r="U119" s="201"/>
      <c r="V119" s="201"/>
      <c r="W119" s="201"/>
      <c r="X119" s="201"/>
      <c r="Y119" s="201"/>
      <c r="Z119" s="201"/>
      <c r="AA119" s="201"/>
      <c r="AB119" s="201"/>
      <c r="AC119" s="201"/>
      <c r="AD119" s="201"/>
      <c r="AE119" s="202"/>
      <c r="AM119" s="328"/>
    </row>
    <row r="120" spans="1:39" ht="20.25" customHeight="1" thickBot="1" x14ac:dyDescent="0.2">
      <c r="A120" s="370"/>
      <c r="B120" s="368"/>
      <c r="C120" s="422" t="s">
        <v>564</v>
      </c>
      <c r="D120" s="423"/>
      <c r="E120" s="382"/>
      <c r="F120" s="389"/>
      <c r="G120" s="389"/>
      <c r="H120" s="389"/>
      <c r="I120" s="389"/>
      <c r="J120" s="389"/>
      <c r="K120" s="389"/>
      <c r="L120" s="383"/>
      <c r="M120" s="477"/>
      <c r="N120" s="478"/>
      <c r="O120" s="478"/>
      <c r="P120" s="478"/>
      <c r="Q120" s="478"/>
      <c r="R120" s="479"/>
      <c r="S120" s="184"/>
      <c r="T120" s="184"/>
      <c r="U120" s="184"/>
      <c r="V120" s="184"/>
      <c r="W120" s="184"/>
      <c r="X120" s="184"/>
      <c r="Y120" s="184"/>
      <c r="Z120" s="184"/>
      <c r="AA120" s="184"/>
      <c r="AB120" s="184"/>
      <c r="AC120" s="184"/>
      <c r="AD120" s="184"/>
      <c r="AE120" s="185"/>
      <c r="AF120" s="327">
        <f>IF(AND($J$20&lt;&gt;"市郡外",OR(E120="",M120="")),0,1)</f>
        <v>0</v>
      </c>
      <c r="AL120" s="341" t="str">
        <f>IF(AF120=0,"緊急連絡先が未入力です。入力してください。","")</f>
        <v>緊急連絡先が未入力です。入力してください。</v>
      </c>
      <c r="AM120" s="328"/>
    </row>
    <row r="121" spans="1:39" ht="9" customHeight="1" x14ac:dyDescent="0.15">
      <c r="A121" s="370"/>
      <c r="B121" s="164"/>
      <c r="C121" s="176"/>
      <c r="D121" s="176"/>
      <c r="E121" s="174"/>
      <c r="F121" s="174"/>
      <c r="G121" s="174"/>
      <c r="H121" s="174"/>
      <c r="I121" s="174"/>
      <c r="J121" s="174"/>
      <c r="K121" s="174"/>
      <c r="L121" s="174"/>
      <c r="M121" s="164"/>
      <c r="N121" s="164"/>
      <c r="O121" s="164"/>
      <c r="P121" s="164"/>
      <c r="Q121" s="164"/>
      <c r="R121" s="164"/>
      <c r="S121" s="164"/>
      <c r="T121" s="164"/>
      <c r="U121" s="164"/>
      <c r="V121" s="164"/>
      <c r="W121" s="164"/>
      <c r="X121" s="164"/>
      <c r="Y121" s="164"/>
      <c r="Z121" s="164"/>
      <c r="AA121" s="164"/>
      <c r="AB121" s="164"/>
      <c r="AC121" s="164"/>
      <c r="AD121" s="164"/>
      <c r="AE121" s="164"/>
      <c r="AF121" s="327"/>
      <c r="AL121" s="341"/>
      <c r="AM121" s="328"/>
    </row>
    <row r="122" spans="1:39" ht="20.25" customHeight="1" x14ac:dyDescent="0.15">
      <c r="A122" s="370"/>
      <c r="B122" s="452" t="s">
        <v>616</v>
      </c>
      <c r="C122" s="418" t="s">
        <v>562</v>
      </c>
      <c r="D122" s="378"/>
      <c r="E122" s="480" t="s">
        <v>789</v>
      </c>
      <c r="F122" s="386"/>
      <c r="G122" s="386"/>
      <c r="H122" s="386"/>
      <c r="I122" s="385"/>
      <c r="J122" s="386"/>
      <c r="K122" s="386"/>
      <c r="L122" s="385"/>
      <c r="M122" s="386"/>
      <c r="N122" s="386"/>
      <c r="O122" s="385"/>
      <c r="P122" s="385"/>
      <c r="Q122" s="385"/>
      <c r="R122" s="385"/>
      <c r="S122" s="385"/>
      <c r="T122" s="385"/>
      <c r="U122" s="385"/>
      <c r="V122" s="385"/>
      <c r="W122" s="385"/>
      <c r="X122" s="385"/>
      <c r="Y122" s="385"/>
      <c r="Z122" s="385"/>
      <c r="AA122" s="385"/>
      <c r="AB122" s="385"/>
      <c r="AC122" s="385"/>
      <c r="AD122" s="385"/>
      <c r="AE122" s="387"/>
      <c r="AF122" s="327"/>
      <c r="AL122" s="341"/>
      <c r="AM122" s="328"/>
    </row>
    <row r="123" spans="1:39" ht="20.25" customHeight="1" thickBot="1" x14ac:dyDescent="0.2">
      <c r="A123" s="370"/>
      <c r="B123" s="452"/>
      <c r="C123" s="399" t="s">
        <v>575</v>
      </c>
      <c r="D123" s="380"/>
      <c r="E123" s="431" t="s">
        <v>617</v>
      </c>
      <c r="F123" s="431"/>
      <c r="G123" s="431"/>
      <c r="H123" s="431"/>
      <c r="I123" s="431"/>
      <c r="J123" s="431"/>
      <c r="K123" s="431"/>
      <c r="L123" s="431"/>
      <c r="M123" s="431"/>
      <c r="N123" s="168"/>
      <c r="O123" s="168"/>
      <c r="P123" s="168"/>
      <c r="Q123" s="168"/>
      <c r="R123" s="168"/>
      <c r="S123" s="168"/>
      <c r="T123" s="168"/>
      <c r="U123" s="168"/>
      <c r="V123" s="168"/>
      <c r="W123" s="168"/>
      <c r="X123" s="168"/>
      <c r="Y123" s="168"/>
      <c r="Z123" s="168"/>
      <c r="AA123" s="168"/>
      <c r="AB123" s="168"/>
      <c r="AC123" s="168"/>
      <c r="AD123" s="168"/>
      <c r="AE123" s="179"/>
      <c r="AF123" s="327"/>
      <c r="AL123" s="341" t="str">
        <f>IF($AF$19=2,"入力不要です","")</f>
        <v/>
      </c>
      <c r="AM123" s="328"/>
    </row>
    <row r="124" spans="1:39" ht="20.25" customHeight="1" thickBot="1" x14ac:dyDescent="0.2">
      <c r="A124" s="370"/>
      <c r="B124" s="452"/>
      <c r="C124" s="422" t="s">
        <v>564</v>
      </c>
      <c r="D124" s="423"/>
      <c r="E124" s="411"/>
      <c r="F124" s="412"/>
      <c r="G124" s="412"/>
      <c r="H124" s="412"/>
      <c r="I124" s="412"/>
      <c r="J124" s="412"/>
      <c r="K124" s="412"/>
      <c r="L124" s="412"/>
      <c r="M124" s="413"/>
      <c r="N124" s="184"/>
      <c r="O124" s="184"/>
      <c r="P124" s="184"/>
      <c r="Q124" s="184"/>
      <c r="R124" s="184"/>
      <c r="S124" s="184"/>
      <c r="T124" s="184"/>
      <c r="U124" s="184"/>
      <c r="V124" s="184"/>
      <c r="W124" s="184"/>
      <c r="X124" s="184"/>
      <c r="Y124" s="184"/>
      <c r="Z124" s="184"/>
      <c r="AA124" s="184"/>
      <c r="AB124" s="184"/>
      <c r="AC124" s="184"/>
      <c r="AD124" s="184"/>
      <c r="AE124" s="185"/>
      <c r="AF124" s="327">
        <f>IF(AND($J$20&lt;&gt;"市郡外",E124=""),0,1)</f>
        <v>0</v>
      </c>
      <c r="AL124" s="341" t="str">
        <f>IF(AF124=0,"主な希望業種が未入力です。入力してください。","")</f>
        <v>主な希望業種が未入力です。入力してください。</v>
      </c>
      <c r="AM124" s="328"/>
    </row>
    <row r="125" spans="1:39" ht="9" customHeight="1" x14ac:dyDescent="0.15">
      <c r="A125" s="370"/>
      <c r="B125" s="204"/>
      <c r="C125" s="176"/>
      <c r="D125" s="176"/>
      <c r="E125" s="178"/>
      <c r="F125" s="178"/>
      <c r="G125" s="178"/>
      <c r="H125" s="178"/>
      <c r="I125" s="178"/>
      <c r="J125" s="178"/>
      <c r="K125" s="178"/>
      <c r="L125" s="178"/>
      <c r="M125" s="178"/>
      <c r="N125" s="164"/>
      <c r="O125" s="164"/>
      <c r="P125" s="164"/>
      <c r="Q125" s="164"/>
      <c r="R125" s="164"/>
      <c r="S125" s="164"/>
      <c r="T125" s="164"/>
      <c r="U125" s="164"/>
      <c r="V125" s="164"/>
      <c r="W125" s="164"/>
      <c r="X125" s="164"/>
      <c r="Y125" s="164"/>
      <c r="Z125" s="164"/>
      <c r="AA125" s="164"/>
      <c r="AB125" s="164"/>
      <c r="AC125" s="164"/>
      <c r="AD125" s="164"/>
      <c r="AE125" s="164"/>
      <c r="AF125" s="327"/>
      <c r="AL125" s="341"/>
      <c r="AM125" s="328"/>
    </row>
    <row r="126" spans="1:39" ht="39" customHeight="1" x14ac:dyDescent="0.15">
      <c r="A126" s="370"/>
      <c r="B126" s="452" t="s">
        <v>618</v>
      </c>
      <c r="C126" s="418" t="s">
        <v>562</v>
      </c>
      <c r="D126" s="378"/>
      <c r="E126" s="480" t="s">
        <v>619</v>
      </c>
      <c r="F126" s="386"/>
      <c r="G126" s="386"/>
      <c r="H126" s="386"/>
      <c r="I126" s="385"/>
      <c r="J126" s="386"/>
      <c r="K126" s="386"/>
      <c r="L126" s="385"/>
      <c r="M126" s="386"/>
      <c r="N126" s="386"/>
      <c r="O126" s="385"/>
      <c r="P126" s="385"/>
      <c r="Q126" s="385"/>
      <c r="R126" s="385"/>
      <c r="S126" s="385"/>
      <c r="T126" s="385"/>
      <c r="U126" s="385"/>
      <c r="V126" s="385"/>
      <c r="W126" s="385"/>
      <c r="X126" s="385"/>
      <c r="Y126" s="385"/>
      <c r="Z126" s="385"/>
      <c r="AA126" s="385"/>
      <c r="AB126" s="385"/>
      <c r="AC126" s="385"/>
      <c r="AD126" s="385"/>
      <c r="AE126" s="387"/>
      <c r="AF126" s="327"/>
      <c r="AL126" s="341"/>
      <c r="AM126" s="328"/>
    </row>
    <row r="127" spans="1:39" ht="20.25" customHeight="1" thickBot="1" x14ac:dyDescent="0.2">
      <c r="A127" s="370"/>
      <c r="B127" s="452"/>
      <c r="C127" s="417" t="s">
        <v>575</v>
      </c>
      <c r="D127" s="417"/>
      <c r="E127" s="431">
        <v>650</v>
      </c>
      <c r="F127" s="431"/>
      <c r="G127" s="431"/>
      <c r="H127" s="431"/>
      <c r="I127" s="431"/>
      <c r="J127" s="431"/>
      <c r="K127" s="431"/>
      <c r="L127" s="431"/>
      <c r="M127" s="431"/>
      <c r="N127" s="168"/>
      <c r="O127" s="168"/>
      <c r="P127" s="168"/>
      <c r="Q127" s="168"/>
      <c r="R127" s="168"/>
      <c r="S127" s="168"/>
      <c r="T127" s="168"/>
      <c r="U127" s="168"/>
      <c r="V127" s="168"/>
      <c r="W127" s="168"/>
      <c r="X127" s="168"/>
      <c r="Y127" s="168"/>
      <c r="Z127" s="168"/>
      <c r="AA127" s="168"/>
      <c r="AB127" s="168"/>
      <c r="AC127" s="168"/>
      <c r="AD127" s="168"/>
      <c r="AE127" s="179"/>
      <c r="AF127" s="327"/>
      <c r="AL127" s="341" t="str">
        <f>IF($AF$19=2,"入力不要です","")</f>
        <v/>
      </c>
      <c r="AM127" s="328"/>
    </row>
    <row r="128" spans="1:39" ht="20.25" customHeight="1" thickBot="1" x14ac:dyDescent="0.2">
      <c r="A128" s="370"/>
      <c r="B128" s="452"/>
      <c r="C128" s="379" t="s">
        <v>564</v>
      </c>
      <c r="D128" s="379"/>
      <c r="E128" s="382"/>
      <c r="F128" s="389"/>
      <c r="G128" s="389"/>
      <c r="H128" s="389"/>
      <c r="I128" s="389"/>
      <c r="J128" s="389"/>
      <c r="K128" s="389"/>
      <c r="L128" s="389"/>
      <c r="M128" s="383"/>
      <c r="N128" s="184"/>
      <c r="O128" s="184"/>
      <c r="P128" s="184"/>
      <c r="Q128" s="184"/>
      <c r="R128" s="184"/>
      <c r="S128" s="184"/>
      <c r="T128" s="184"/>
      <c r="U128" s="184"/>
      <c r="V128" s="184"/>
      <c r="W128" s="184"/>
      <c r="X128" s="184"/>
      <c r="Y128" s="184"/>
      <c r="Z128" s="184"/>
      <c r="AA128" s="184"/>
      <c r="AB128" s="184"/>
      <c r="AC128" s="184"/>
      <c r="AD128" s="184"/>
      <c r="AE128" s="185"/>
      <c r="AF128" s="327">
        <f>IF(AND($J$20&lt;&gt;"市郡外",$C$159="○",E128=""),0,1)</f>
        <v>1</v>
      </c>
      <c r="AL128" s="342" t="str">
        <f>IF(AF128=0,"総合評定値が未入力です。入力してください。","")</f>
        <v/>
      </c>
      <c r="AM128" s="328"/>
    </row>
    <row r="129" spans="1:39" ht="9" customHeight="1" x14ac:dyDescent="0.15">
      <c r="A129" s="370"/>
      <c r="B129" s="198"/>
      <c r="C129" s="171"/>
      <c r="D129" s="171"/>
      <c r="E129" s="205"/>
      <c r="F129" s="205"/>
      <c r="G129" s="205"/>
      <c r="H129" s="205"/>
      <c r="I129" s="170"/>
      <c r="J129" s="178"/>
      <c r="K129" s="178"/>
      <c r="L129" s="178"/>
      <c r="M129" s="178"/>
      <c r="N129" s="178"/>
      <c r="O129" s="178"/>
      <c r="P129" s="178"/>
      <c r="Q129" s="178"/>
      <c r="R129" s="170"/>
      <c r="S129" s="170"/>
      <c r="T129" s="170"/>
      <c r="U129" s="170"/>
      <c r="V129" s="170"/>
      <c r="W129" s="178"/>
      <c r="X129" s="178"/>
      <c r="Y129" s="178"/>
      <c r="Z129" s="178"/>
      <c r="AA129" s="178"/>
      <c r="AB129" s="178"/>
      <c r="AC129" s="178"/>
      <c r="AD129" s="178"/>
      <c r="AE129" s="173"/>
      <c r="AF129" s="327"/>
      <c r="AL129" s="341"/>
      <c r="AM129" s="328"/>
    </row>
    <row r="130" spans="1:39" ht="60.75" customHeight="1" x14ac:dyDescent="0.15">
      <c r="A130" s="370"/>
      <c r="B130" s="452" t="s">
        <v>620</v>
      </c>
      <c r="C130" s="418" t="s">
        <v>562</v>
      </c>
      <c r="D130" s="378"/>
      <c r="E130" s="480" t="s">
        <v>806</v>
      </c>
      <c r="F130" s="386"/>
      <c r="G130" s="386"/>
      <c r="H130" s="386"/>
      <c r="I130" s="385"/>
      <c r="J130" s="386"/>
      <c r="K130" s="386"/>
      <c r="L130" s="385"/>
      <c r="M130" s="386"/>
      <c r="N130" s="386"/>
      <c r="O130" s="385"/>
      <c r="P130" s="385"/>
      <c r="Q130" s="385"/>
      <c r="R130" s="385"/>
      <c r="S130" s="385"/>
      <c r="T130" s="385"/>
      <c r="U130" s="385"/>
      <c r="V130" s="385"/>
      <c r="W130" s="385"/>
      <c r="X130" s="385"/>
      <c r="Y130" s="385"/>
      <c r="Z130" s="385"/>
      <c r="AA130" s="385"/>
      <c r="AB130" s="385"/>
      <c r="AC130" s="385"/>
      <c r="AD130" s="385"/>
      <c r="AE130" s="387"/>
      <c r="AF130" s="327"/>
      <c r="AL130" s="341"/>
      <c r="AM130" s="328"/>
    </row>
    <row r="131" spans="1:39" ht="20.25" customHeight="1" thickBot="1" x14ac:dyDescent="0.2">
      <c r="A131" s="370"/>
      <c r="B131" s="452"/>
      <c r="C131" s="417" t="s">
        <v>575</v>
      </c>
      <c r="D131" s="417"/>
      <c r="E131" s="380" t="s">
        <v>621</v>
      </c>
      <c r="F131" s="381"/>
      <c r="G131" s="381"/>
      <c r="H131" s="381"/>
      <c r="I131" s="381"/>
      <c r="J131" s="417" t="s">
        <v>782</v>
      </c>
      <c r="K131" s="417"/>
      <c r="L131" s="417"/>
      <c r="M131" s="417"/>
      <c r="N131" s="417"/>
      <c r="O131" s="417"/>
      <c r="P131" s="417"/>
      <c r="Q131" s="417"/>
      <c r="R131" s="417" t="s">
        <v>622</v>
      </c>
      <c r="S131" s="417"/>
      <c r="T131" s="417"/>
      <c r="U131" s="417"/>
      <c r="V131" s="417"/>
      <c r="W131" s="380" t="s">
        <v>2</v>
      </c>
      <c r="X131" s="381"/>
      <c r="Y131" s="381"/>
      <c r="Z131" s="381"/>
      <c r="AA131" s="381"/>
      <c r="AB131" s="381"/>
      <c r="AC131" s="381"/>
      <c r="AD131" s="399"/>
      <c r="AE131" s="169"/>
      <c r="AF131" s="327"/>
      <c r="AL131" s="341" t="str">
        <f>IF($AF$19=2,"入力不要です","")</f>
        <v/>
      </c>
      <c r="AM131" s="328"/>
    </row>
    <row r="132" spans="1:39" ht="20.25" customHeight="1" thickBot="1" x14ac:dyDescent="0.2">
      <c r="A132" s="370"/>
      <c r="B132" s="452"/>
      <c r="C132" s="379" t="s">
        <v>564</v>
      </c>
      <c r="D132" s="379"/>
      <c r="E132" s="417" t="s">
        <v>621</v>
      </c>
      <c r="F132" s="417"/>
      <c r="G132" s="417"/>
      <c r="H132" s="417"/>
      <c r="I132" s="417"/>
      <c r="J132" s="511"/>
      <c r="K132" s="512"/>
      <c r="L132" s="512"/>
      <c r="M132" s="512"/>
      <c r="N132" s="512"/>
      <c r="O132" s="512"/>
      <c r="P132" s="512"/>
      <c r="Q132" s="513"/>
      <c r="R132" s="417" t="s">
        <v>622</v>
      </c>
      <c r="S132" s="417"/>
      <c r="T132" s="417"/>
      <c r="U132" s="417"/>
      <c r="V132" s="417"/>
      <c r="W132" s="511"/>
      <c r="X132" s="512"/>
      <c r="Y132" s="512"/>
      <c r="Z132" s="512"/>
      <c r="AA132" s="512"/>
      <c r="AB132" s="512"/>
      <c r="AC132" s="512"/>
      <c r="AD132" s="513"/>
      <c r="AE132" s="169"/>
      <c r="AF132" s="327">
        <f>IF(AND($J$20&lt;&gt;"市郡外",$C$159="○",J132=""),0,1)</f>
        <v>1</v>
      </c>
      <c r="AL132" s="341" t="str">
        <f>IF(AF132=0,"第一希望が未入力です。入力してください。","")</f>
        <v/>
      </c>
      <c r="AM132" s="328"/>
    </row>
    <row r="133" spans="1:39" ht="9" customHeight="1" x14ac:dyDescent="0.15">
      <c r="A133" s="370"/>
      <c r="B133" s="204"/>
      <c r="C133" s="176"/>
      <c r="D133" s="176"/>
      <c r="E133" s="178"/>
      <c r="F133" s="178"/>
      <c r="G133" s="178"/>
      <c r="H133" s="178"/>
      <c r="I133" s="178"/>
      <c r="J133" s="178"/>
      <c r="K133" s="178"/>
      <c r="L133" s="178"/>
      <c r="M133" s="178"/>
      <c r="N133" s="178"/>
      <c r="O133" s="178"/>
      <c r="P133" s="178"/>
      <c r="Q133" s="178"/>
      <c r="R133" s="178"/>
      <c r="S133" s="178"/>
      <c r="T133" s="178"/>
      <c r="U133" s="178"/>
      <c r="V133" s="178"/>
      <c r="W133" s="178"/>
      <c r="X133" s="178"/>
      <c r="Y133" s="178"/>
      <c r="Z133" s="178"/>
      <c r="AA133" s="178"/>
      <c r="AB133" s="178"/>
      <c r="AC133" s="178"/>
      <c r="AD133" s="178"/>
      <c r="AE133" s="178"/>
      <c r="AM133" s="328"/>
    </row>
    <row r="134" spans="1:39" ht="60.75" customHeight="1" x14ac:dyDescent="0.15">
      <c r="A134" s="370"/>
      <c r="B134" s="366" t="s">
        <v>623</v>
      </c>
      <c r="C134" s="378" t="s">
        <v>562</v>
      </c>
      <c r="D134" s="378"/>
      <c r="E134" s="514" t="s">
        <v>624</v>
      </c>
      <c r="F134" s="515"/>
      <c r="G134" s="515"/>
      <c r="H134" s="515"/>
      <c r="I134" s="515"/>
      <c r="J134" s="515"/>
      <c r="K134" s="515"/>
      <c r="L134" s="515"/>
      <c r="M134" s="515"/>
      <c r="N134" s="515"/>
      <c r="O134" s="515"/>
      <c r="P134" s="515"/>
      <c r="Q134" s="515"/>
      <c r="R134" s="515"/>
      <c r="S134" s="515"/>
      <c r="T134" s="515"/>
      <c r="U134" s="515"/>
      <c r="V134" s="515"/>
      <c r="W134" s="515"/>
      <c r="X134" s="515"/>
      <c r="Y134" s="515"/>
      <c r="Z134" s="515"/>
      <c r="AA134" s="515"/>
      <c r="AB134" s="515"/>
      <c r="AC134" s="515"/>
      <c r="AD134" s="515"/>
      <c r="AE134" s="515"/>
    </row>
    <row r="135" spans="1:39" ht="20.25" customHeight="1" thickBot="1" x14ac:dyDescent="0.2">
      <c r="A135" s="370"/>
      <c r="B135" s="367"/>
      <c r="C135" s="380" t="s">
        <v>575</v>
      </c>
      <c r="D135" s="399"/>
      <c r="E135" s="503" t="s">
        <v>625</v>
      </c>
      <c r="F135" s="516"/>
      <c r="G135" s="516"/>
      <c r="H135" s="504"/>
      <c r="I135" s="505">
        <v>5000</v>
      </c>
      <c r="J135" s="506"/>
      <c r="K135" s="506"/>
      <c r="L135" s="506"/>
      <c r="M135" s="507"/>
      <c r="N135" s="504" t="s">
        <v>626</v>
      </c>
      <c r="O135" s="502"/>
      <c r="P135" s="502"/>
      <c r="Q135" s="503"/>
      <c r="R135" s="505">
        <v>6000</v>
      </c>
      <c r="S135" s="506"/>
      <c r="T135" s="506"/>
      <c r="U135" s="506"/>
      <c r="V135" s="507"/>
      <c r="W135" s="502" t="s">
        <v>2</v>
      </c>
      <c r="X135" s="502"/>
      <c r="Y135" s="502"/>
      <c r="Z135" s="503"/>
      <c r="AA135" s="505">
        <v>4000</v>
      </c>
      <c r="AB135" s="506"/>
      <c r="AC135" s="506"/>
      <c r="AD135" s="506"/>
      <c r="AE135" s="510"/>
    </row>
    <row r="136" spans="1:39" ht="20.25" customHeight="1" thickBot="1" x14ac:dyDescent="0.2">
      <c r="A136" s="370"/>
      <c r="B136" s="367"/>
      <c r="C136" s="362" t="s">
        <v>564</v>
      </c>
      <c r="D136" s="363"/>
      <c r="E136" s="502" t="s">
        <v>625</v>
      </c>
      <c r="F136" s="502"/>
      <c r="G136" s="502"/>
      <c r="H136" s="503"/>
      <c r="I136" s="464"/>
      <c r="J136" s="465"/>
      <c r="K136" s="465"/>
      <c r="L136" s="465"/>
      <c r="M136" s="466"/>
      <c r="N136" s="504" t="s">
        <v>626</v>
      </c>
      <c r="O136" s="502"/>
      <c r="P136" s="502"/>
      <c r="Q136" s="503"/>
      <c r="R136" s="464"/>
      <c r="S136" s="465"/>
      <c r="T136" s="465"/>
      <c r="U136" s="465"/>
      <c r="V136" s="466"/>
      <c r="W136" s="502" t="s">
        <v>2</v>
      </c>
      <c r="X136" s="502"/>
      <c r="Y136" s="502"/>
      <c r="Z136" s="503"/>
      <c r="AA136" s="464"/>
      <c r="AB136" s="465"/>
      <c r="AC136" s="465"/>
      <c r="AD136" s="465"/>
      <c r="AE136" s="466"/>
      <c r="AL136" s="340" t="str">
        <f>IF($AF$19=2,"入力不要です","")</f>
        <v/>
      </c>
    </row>
    <row r="137" spans="1:39" ht="20.25" customHeight="1" thickBot="1" x14ac:dyDescent="0.2">
      <c r="A137" s="370"/>
      <c r="B137" s="368"/>
      <c r="C137" s="364"/>
      <c r="D137" s="365"/>
      <c r="E137" s="502" t="s">
        <v>412</v>
      </c>
      <c r="F137" s="502"/>
      <c r="G137" s="502"/>
      <c r="H137" s="503"/>
      <c r="I137" s="464"/>
      <c r="J137" s="465"/>
      <c r="K137" s="465"/>
      <c r="L137" s="465"/>
      <c r="M137" s="466"/>
      <c r="N137" s="371"/>
      <c r="O137" s="372"/>
      <c r="P137" s="372"/>
      <c r="Q137" s="372"/>
      <c r="R137" s="372"/>
      <c r="S137" s="372"/>
      <c r="T137" s="372"/>
      <c r="U137" s="372"/>
      <c r="V137" s="372"/>
      <c r="W137" s="372"/>
      <c r="X137" s="372"/>
      <c r="Y137" s="372"/>
      <c r="Z137" s="372"/>
      <c r="AA137" s="372"/>
      <c r="AB137" s="372"/>
      <c r="AC137" s="372"/>
      <c r="AD137" s="372"/>
      <c r="AE137" s="373"/>
      <c r="AF137" s="330">
        <f>IF(AND($J$20&lt;&gt;"市郡外",$C$158="○",OR(I136="",R136="",AA136="",I137="")),0,1)</f>
        <v>1</v>
      </c>
    </row>
    <row r="138" spans="1:39" ht="12.75" customHeight="1" x14ac:dyDescent="0.15">
      <c r="A138" s="206"/>
      <c r="B138" s="204"/>
      <c r="C138" s="176"/>
      <c r="D138" s="176"/>
    </row>
    <row r="139" spans="1:39" ht="14.25" customHeight="1" x14ac:dyDescent="0.15">
      <c r="A139" s="206"/>
      <c r="B139" s="204"/>
      <c r="C139" s="176"/>
      <c r="D139" s="176"/>
    </row>
    <row r="140" spans="1:39" ht="22.5" customHeight="1" x14ac:dyDescent="0.15">
      <c r="A140" s="165" t="s">
        <v>627</v>
      </c>
      <c r="B140" s="174"/>
      <c r="C140" s="174"/>
      <c r="D140" s="174"/>
      <c r="E140" s="164"/>
      <c r="F140" s="164"/>
      <c r="G140" s="164"/>
      <c r="H140" s="164"/>
      <c r="I140" s="164"/>
      <c r="J140" s="164"/>
      <c r="K140" s="164"/>
      <c r="L140" s="164"/>
      <c r="M140" s="164"/>
      <c r="N140" s="164"/>
      <c r="O140" s="164"/>
      <c r="P140" s="164"/>
      <c r="Q140" s="164"/>
      <c r="R140" s="164"/>
      <c r="S140" s="164"/>
      <c r="T140" s="164"/>
      <c r="U140" s="164"/>
      <c r="V140" s="164"/>
      <c r="W140" s="164"/>
      <c r="X140" s="164"/>
      <c r="Y140" s="164"/>
      <c r="Z140" s="164"/>
      <c r="AA140" s="164"/>
      <c r="AB140" s="164"/>
      <c r="AC140" s="164"/>
      <c r="AD140" s="164"/>
      <c r="AE140" s="164"/>
    </row>
    <row r="141" spans="1:39" ht="18" customHeight="1" x14ac:dyDescent="0.15">
      <c r="A141" s="428" t="s">
        <v>562</v>
      </c>
      <c r="B141" s="497"/>
      <c r="C141" s="497"/>
      <c r="D141" s="418"/>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8"/>
    </row>
    <row r="142" spans="1:39" ht="28.5" customHeight="1" x14ac:dyDescent="0.15">
      <c r="A142" s="209" t="s">
        <v>628</v>
      </c>
      <c r="B142" s="498" t="s">
        <v>864</v>
      </c>
      <c r="C142" s="498"/>
      <c r="D142" s="498"/>
      <c r="E142" s="498"/>
      <c r="F142" s="498"/>
      <c r="G142" s="498"/>
      <c r="H142" s="498"/>
      <c r="I142" s="498"/>
      <c r="J142" s="498"/>
      <c r="K142" s="498"/>
      <c r="L142" s="498"/>
      <c r="M142" s="498"/>
      <c r="N142" s="498"/>
      <c r="O142" s="498"/>
      <c r="P142" s="498"/>
      <c r="Q142" s="498"/>
      <c r="R142" s="498"/>
      <c r="S142" s="498"/>
      <c r="T142" s="498"/>
      <c r="U142" s="498"/>
      <c r="V142" s="498"/>
      <c r="W142" s="498"/>
      <c r="X142" s="498"/>
      <c r="Y142" s="498"/>
      <c r="Z142" s="498"/>
      <c r="AA142" s="498"/>
      <c r="AB142" s="498"/>
      <c r="AC142" s="498"/>
      <c r="AD142" s="498"/>
      <c r="AE142" s="499"/>
      <c r="AJ142" s="210"/>
    </row>
    <row r="143" spans="1:39" ht="30.75" customHeight="1" x14ac:dyDescent="0.15">
      <c r="A143" s="211"/>
      <c r="B143" s="725" t="s">
        <v>900</v>
      </c>
      <c r="C143" s="486"/>
      <c r="D143" s="486"/>
      <c r="E143" s="486"/>
      <c r="F143" s="486"/>
      <c r="G143" s="486"/>
      <c r="H143" s="486"/>
      <c r="I143" s="486"/>
      <c r="J143" s="486"/>
      <c r="K143" s="486"/>
      <c r="L143" s="486"/>
      <c r="M143" s="486"/>
      <c r="N143" s="486"/>
      <c r="O143" s="486"/>
      <c r="P143" s="486"/>
      <c r="Q143" s="486"/>
      <c r="R143" s="486"/>
      <c r="S143" s="486"/>
      <c r="T143" s="486"/>
      <c r="U143" s="486"/>
      <c r="V143" s="486"/>
      <c r="W143" s="486"/>
      <c r="X143" s="486"/>
      <c r="Y143" s="486"/>
      <c r="Z143" s="486"/>
      <c r="AA143" s="486"/>
      <c r="AB143" s="486"/>
      <c r="AC143" s="486"/>
      <c r="AD143" s="486"/>
      <c r="AE143" s="487"/>
    </row>
    <row r="144" spans="1:39" ht="30.75" customHeight="1" x14ac:dyDescent="0.15">
      <c r="A144" s="209" t="s">
        <v>628</v>
      </c>
      <c r="B144" s="726" t="s">
        <v>901</v>
      </c>
      <c r="C144" s="726"/>
      <c r="D144" s="726"/>
      <c r="E144" s="726"/>
      <c r="F144" s="726"/>
      <c r="G144" s="726"/>
      <c r="H144" s="726"/>
      <c r="I144" s="726"/>
      <c r="J144" s="726"/>
      <c r="K144" s="726"/>
      <c r="L144" s="726"/>
      <c r="M144" s="726"/>
      <c r="N144" s="726"/>
      <c r="O144" s="726"/>
      <c r="P144" s="726"/>
      <c r="Q144" s="726"/>
      <c r="R144" s="726"/>
      <c r="S144" s="726"/>
      <c r="T144" s="726"/>
      <c r="U144" s="726"/>
      <c r="V144" s="726"/>
      <c r="W144" s="726"/>
      <c r="X144" s="726"/>
      <c r="Y144" s="726"/>
      <c r="Z144" s="726"/>
      <c r="AA144" s="726"/>
      <c r="AB144" s="726"/>
      <c r="AC144" s="726"/>
      <c r="AD144" s="726"/>
      <c r="AE144" s="727"/>
    </row>
    <row r="145" spans="1:41" ht="28.5" customHeight="1" x14ac:dyDescent="0.15">
      <c r="A145" s="212" t="s">
        <v>628</v>
      </c>
      <c r="B145" s="486" t="s">
        <v>629</v>
      </c>
      <c r="C145" s="486"/>
      <c r="D145" s="486"/>
      <c r="E145" s="486"/>
      <c r="F145" s="486"/>
      <c r="G145" s="486"/>
      <c r="H145" s="486"/>
      <c r="I145" s="486"/>
      <c r="J145" s="486"/>
      <c r="K145" s="486"/>
      <c r="L145" s="486"/>
      <c r="M145" s="486"/>
      <c r="N145" s="486"/>
      <c r="O145" s="486"/>
      <c r="P145" s="486"/>
      <c r="Q145" s="486"/>
      <c r="R145" s="486"/>
      <c r="S145" s="486"/>
      <c r="T145" s="486"/>
      <c r="U145" s="486"/>
      <c r="V145" s="486"/>
      <c r="W145" s="486"/>
      <c r="X145" s="486"/>
      <c r="Y145" s="486"/>
      <c r="Z145" s="486"/>
      <c r="AA145" s="486"/>
      <c r="AB145" s="486"/>
      <c r="AC145" s="486"/>
      <c r="AD145" s="486"/>
      <c r="AE145" s="487"/>
    </row>
    <row r="146" spans="1:41" ht="30.75" customHeight="1" x14ac:dyDescent="0.15">
      <c r="A146" s="211" t="s">
        <v>628</v>
      </c>
      <c r="B146" s="486" t="s">
        <v>630</v>
      </c>
      <c r="C146" s="486"/>
      <c r="D146" s="486"/>
      <c r="E146" s="486"/>
      <c r="F146" s="486"/>
      <c r="G146" s="486"/>
      <c r="H146" s="486"/>
      <c r="I146" s="486"/>
      <c r="J146" s="486"/>
      <c r="K146" s="486"/>
      <c r="L146" s="486"/>
      <c r="M146" s="486"/>
      <c r="N146" s="486"/>
      <c r="O146" s="486"/>
      <c r="P146" s="486"/>
      <c r="Q146" s="486"/>
      <c r="R146" s="486"/>
      <c r="S146" s="486"/>
      <c r="T146" s="486"/>
      <c r="U146" s="486"/>
      <c r="V146" s="486"/>
      <c r="W146" s="486"/>
      <c r="X146" s="486"/>
      <c r="Y146" s="486"/>
      <c r="Z146" s="486"/>
      <c r="AA146" s="486"/>
      <c r="AB146" s="486"/>
      <c r="AC146" s="486"/>
      <c r="AD146" s="486"/>
      <c r="AE146" s="487"/>
    </row>
    <row r="147" spans="1:41" ht="30.75" customHeight="1" x14ac:dyDescent="0.15">
      <c r="A147" s="211"/>
      <c r="B147" s="486" t="s">
        <v>631</v>
      </c>
      <c r="C147" s="500"/>
      <c r="D147" s="500"/>
      <c r="E147" s="500"/>
      <c r="F147" s="500"/>
      <c r="G147" s="500"/>
      <c r="H147" s="500"/>
      <c r="I147" s="500"/>
      <c r="J147" s="500"/>
      <c r="K147" s="500"/>
      <c r="L147" s="500"/>
      <c r="M147" s="500"/>
      <c r="N147" s="500"/>
      <c r="O147" s="500"/>
      <c r="P147" s="500"/>
      <c r="Q147" s="500"/>
      <c r="R147" s="500"/>
      <c r="S147" s="500"/>
      <c r="T147" s="500"/>
      <c r="U147" s="500"/>
      <c r="V147" s="500"/>
      <c r="W147" s="500"/>
      <c r="X147" s="500"/>
      <c r="Y147" s="500"/>
      <c r="Z147" s="500"/>
      <c r="AA147" s="500"/>
      <c r="AB147" s="500"/>
      <c r="AC147" s="500"/>
      <c r="AD147" s="500"/>
      <c r="AE147" s="501"/>
    </row>
    <row r="148" spans="1:41" ht="30.75" customHeight="1" x14ac:dyDescent="0.15">
      <c r="A148" s="211" t="s">
        <v>628</v>
      </c>
      <c r="B148" s="486" t="s">
        <v>865</v>
      </c>
      <c r="C148" s="486"/>
      <c r="D148" s="486"/>
      <c r="E148" s="486"/>
      <c r="F148" s="486"/>
      <c r="G148" s="486"/>
      <c r="H148" s="486"/>
      <c r="I148" s="486"/>
      <c r="J148" s="486"/>
      <c r="K148" s="486"/>
      <c r="L148" s="486"/>
      <c r="M148" s="486"/>
      <c r="N148" s="486"/>
      <c r="O148" s="486"/>
      <c r="P148" s="486"/>
      <c r="Q148" s="486"/>
      <c r="R148" s="486"/>
      <c r="S148" s="486"/>
      <c r="T148" s="486"/>
      <c r="U148" s="486"/>
      <c r="V148" s="486"/>
      <c r="W148" s="486"/>
      <c r="X148" s="486"/>
      <c r="Y148" s="486"/>
      <c r="Z148" s="486"/>
      <c r="AA148" s="486"/>
      <c r="AB148" s="486"/>
      <c r="AC148" s="486"/>
      <c r="AD148" s="486"/>
      <c r="AE148" s="487"/>
    </row>
    <row r="149" spans="1:41" ht="30.75" customHeight="1" x14ac:dyDescent="0.15">
      <c r="A149" s="211" t="s">
        <v>628</v>
      </c>
      <c r="B149" s="486" t="s">
        <v>632</v>
      </c>
      <c r="C149" s="486"/>
      <c r="D149" s="486"/>
      <c r="E149" s="486"/>
      <c r="F149" s="486"/>
      <c r="G149" s="486"/>
      <c r="H149" s="486"/>
      <c r="I149" s="486"/>
      <c r="J149" s="486"/>
      <c r="K149" s="486"/>
      <c r="L149" s="486"/>
      <c r="M149" s="486"/>
      <c r="N149" s="486"/>
      <c r="O149" s="486"/>
      <c r="P149" s="486"/>
      <c r="Q149" s="486"/>
      <c r="R149" s="486"/>
      <c r="S149" s="486"/>
      <c r="T149" s="486"/>
      <c r="U149" s="486"/>
      <c r="V149" s="486"/>
      <c r="W149" s="486"/>
      <c r="X149" s="486"/>
      <c r="Y149" s="486"/>
      <c r="Z149" s="486"/>
      <c r="AA149" s="486"/>
      <c r="AB149" s="486"/>
      <c r="AC149" s="486"/>
      <c r="AD149" s="486"/>
      <c r="AE149" s="487"/>
    </row>
    <row r="150" spans="1:41" ht="24" customHeight="1" x14ac:dyDescent="0.15">
      <c r="A150" s="213"/>
      <c r="B150" s="488" t="s">
        <v>633</v>
      </c>
      <c r="C150" s="488"/>
      <c r="D150" s="488"/>
      <c r="E150" s="488"/>
      <c r="F150" s="488"/>
      <c r="G150" s="488"/>
      <c r="H150" s="488"/>
      <c r="I150" s="488"/>
      <c r="J150" s="488"/>
      <c r="K150" s="488"/>
      <c r="L150" s="488"/>
      <c r="M150" s="488"/>
      <c r="N150" s="488"/>
      <c r="O150" s="488"/>
      <c r="P150" s="488"/>
      <c r="Q150" s="488"/>
      <c r="R150" s="488"/>
      <c r="S150" s="488"/>
      <c r="T150" s="488"/>
      <c r="U150" s="488"/>
      <c r="V150" s="488"/>
      <c r="W150" s="488"/>
      <c r="X150" s="488"/>
      <c r="Y150" s="488"/>
      <c r="Z150" s="488"/>
      <c r="AA150" s="488"/>
      <c r="AB150" s="488"/>
      <c r="AC150" s="488"/>
      <c r="AD150" s="488"/>
      <c r="AE150" s="489"/>
    </row>
    <row r="151" spans="1:41" ht="9" customHeight="1" x14ac:dyDescent="0.15">
      <c r="A151" s="177"/>
      <c r="B151" s="174"/>
      <c r="C151" s="174"/>
      <c r="D151" s="174"/>
      <c r="E151" s="164"/>
      <c r="F151" s="164"/>
      <c r="G151" s="164"/>
      <c r="H151" s="164"/>
      <c r="I151" s="164"/>
      <c r="J151" s="164"/>
      <c r="K151" s="164"/>
      <c r="L151" s="164"/>
      <c r="M151" s="164"/>
      <c r="N151" s="164"/>
      <c r="O151" s="164"/>
      <c r="P151" s="164"/>
      <c r="Q151" s="164"/>
      <c r="R151" s="164"/>
      <c r="S151" s="164"/>
      <c r="T151" s="164"/>
      <c r="U151" s="164"/>
      <c r="V151" s="164"/>
      <c r="W151" s="164"/>
      <c r="X151" s="164"/>
      <c r="Y151" s="164"/>
      <c r="Z151" s="164"/>
      <c r="AA151" s="164"/>
      <c r="AB151" s="164"/>
      <c r="AC151" s="164"/>
      <c r="AD151" s="164"/>
      <c r="AE151" s="164"/>
    </row>
    <row r="153" spans="1:41" ht="30" customHeight="1" thickBot="1" x14ac:dyDescent="0.2">
      <c r="A153" s="482" t="s">
        <v>634</v>
      </c>
      <c r="B153" s="482"/>
      <c r="C153" s="214" t="s">
        <v>635</v>
      </c>
      <c r="D153" s="215" t="s">
        <v>636</v>
      </c>
      <c r="E153" s="496" t="s">
        <v>637</v>
      </c>
      <c r="F153" s="496"/>
      <c r="G153" s="496"/>
      <c r="H153" s="496" t="s">
        <v>638</v>
      </c>
      <c r="I153" s="496"/>
      <c r="J153" s="496"/>
      <c r="K153" s="496"/>
      <c r="L153" s="482" t="s">
        <v>522</v>
      </c>
      <c r="M153" s="482"/>
      <c r="N153" s="482"/>
      <c r="P153" s="482" t="s">
        <v>634</v>
      </c>
      <c r="Q153" s="482"/>
      <c r="R153" s="482"/>
      <c r="S153" s="482"/>
      <c r="T153" s="482"/>
      <c r="U153" s="481" t="s">
        <v>635</v>
      </c>
      <c r="V153" s="481"/>
      <c r="W153" s="490" t="s">
        <v>636</v>
      </c>
      <c r="X153" s="491"/>
      <c r="Y153" s="492"/>
      <c r="Z153" s="495" t="s">
        <v>637</v>
      </c>
      <c r="AA153" s="495"/>
      <c r="AB153" s="495"/>
      <c r="AC153" s="495" t="s">
        <v>638</v>
      </c>
      <c r="AD153" s="495"/>
      <c r="AE153" s="495"/>
      <c r="AF153" s="495"/>
      <c r="AG153" s="481" t="s">
        <v>522</v>
      </c>
      <c r="AH153" s="481"/>
      <c r="AI153" s="481"/>
    </row>
    <row r="154" spans="1:41" ht="26.25" customHeight="1" thickBot="1" x14ac:dyDescent="0.2">
      <c r="A154" s="482" t="s">
        <v>639</v>
      </c>
      <c r="B154" s="482"/>
      <c r="C154" s="223" t="s">
        <v>640</v>
      </c>
      <c r="D154" s="224" t="s">
        <v>66</v>
      </c>
      <c r="E154" s="483">
        <v>780</v>
      </c>
      <c r="F154" s="483"/>
      <c r="G154" s="483"/>
      <c r="H154" s="483">
        <v>60000</v>
      </c>
      <c r="I154" s="483"/>
      <c r="J154" s="483"/>
      <c r="K154" s="483"/>
      <c r="L154" s="481">
        <v>15</v>
      </c>
      <c r="M154" s="481"/>
      <c r="N154" s="481"/>
      <c r="P154" s="482" t="s">
        <v>77</v>
      </c>
      <c r="Q154" s="482"/>
      <c r="R154" s="482"/>
      <c r="S154" s="482"/>
      <c r="T154" s="484"/>
      <c r="U154" s="485"/>
      <c r="V154" s="485"/>
      <c r="W154" s="493"/>
      <c r="X154" s="493"/>
      <c r="Y154" s="493"/>
      <c r="Z154" s="494"/>
      <c r="AA154" s="494"/>
      <c r="AB154" s="494"/>
      <c r="AC154" s="494"/>
      <c r="AD154" s="494"/>
      <c r="AE154" s="494"/>
      <c r="AF154" s="494"/>
      <c r="AG154" s="485"/>
      <c r="AH154" s="485"/>
      <c r="AI154" s="485"/>
      <c r="AK154" s="153">
        <f>IF(AND($J$20&lt;&gt;"市郡外",U154="○",OR(W154="",Z154="",AC154="",AG154="")),0,IF(AND($J$20="市外",U154="○",OR(U154="",Z154="",AG154="")),0,1))</f>
        <v>1</v>
      </c>
      <c r="AL154" s="343"/>
      <c r="AM154" s="346" t="str">
        <f>IF($J$20="","",IF(AND($J$20&lt;&gt;"市郡外",U154="○",AK154=0),P154&amp;":　許可区分,総合評定値,完成工事高,技術者数に空白有。空白をなくしてください。",IF(AND($J$20="市郡外",U154="○",AJ154=0),P154&amp;":　許可区分,総合評定値,技術者数に空白有。入力してください","")))</f>
        <v/>
      </c>
      <c r="AN154" s="327"/>
      <c r="AO154" s="327">
        <f t="shared" ref="AO154:AO168" si="0">IF(W154="○",0,1)</f>
        <v>1</v>
      </c>
    </row>
    <row r="155" spans="1:41" ht="26.25" customHeight="1" thickBot="1" x14ac:dyDescent="0.2">
      <c r="A155" s="482" t="s">
        <v>70</v>
      </c>
      <c r="B155" s="484"/>
      <c r="C155" s="238"/>
      <c r="D155" s="239"/>
      <c r="E155" s="494"/>
      <c r="F155" s="494"/>
      <c r="G155" s="494"/>
      <c r="H155" s="494"/>
      <c r="I155" s="494"/>
      <c r="J155" s="494"/>
      <c r="K155" s="494"/>
      <c r="L155" s="485"/>
      <c r="M155" s="485"/>
      <c r="N155" s="485"/>
      <c r="O155" s="153">
        <f>IF(AND($J$20&lt;&gt;"市郡外",C155="○",OR(D155="",E155="",H155="",L155="")),0,IF(AND($J$20="市外",C155="○",OR(D155="",E155="",L155="")),0,1))</f>
        <v>1</v>
      </c>
      <c r="P155" s="482" t="s">
        <v>641</v>
      </c>
      <c r="Q155" s="482"/>
      <c r="R155" s="482"/>
      <c r="S155" s="482"/>
      <c r="T155" s="484"/>
      <c r="U155" s="485"/>
      <c r="V155" s="485"/>
      <c r="W155" s="493"/>
      <c r="X155" s="493"/>
      <c r="Y155" s="493"/>
      <c r="Z155" s="494"/>
      <c r="AA155" s="494"/>
      <c r="AB155" s="494"/>
      <c r="AC155" s="494"/>
      <c r="AD155" s="494"/>
      <c r="AE155" s="494"/>
      <c r="AF155" s="494"/>
      <c r="AG155" s="485"/>
      <c r="AH155" s="485"/>
      <c r="AI155" s="485"/>
      <c r="AK155" s="153">
        <f>IF(AND($J$20&lt;&gt;"市郡外",U155="○",OR(W155="",Z155="",AC155="",AG155="")),0,IF(AND($J$20="市外",U155="○",OR(U155="",Z155="",AG155="")),0,1))</f>
        <v>1</v>
      </c>
      <c r="AL155" s="345" t="str">
        <f>IF($J$20="","",IF(AND($J$20&lt;&gt;"市郡外",C155="○",O155=0),A155&amp;":　許可区分,総合評定値,完成工事高,技術者数に未入力有。未入力をなくしてください。",IF(AND($J$20="市郡外",C155="○",O155=0),A155&amp;":　許可区分,総合評定値,技術者数に未入力有。入力してください","")))</f>
        <v/>
      </c>
      <c r="AM155" s="346" t="str">
        <f t="shared" ref="AM155:AM168" si="1">IF($J$20="","",IF(AND($J$20&lt;&gt;"市郡外",U155="○",AK155=0),P155&amp;":　許可区分,総合評定値,完成工事高,技術者数に空白有。空白をなくしてください。",IF(AND($J$20="市郡外",U155="○",AK155=0),P155&amp;":　許可区分,総合評定値,技術者数に空白有。入力してください","")))</f>
        <v/>
      </c>
      <c r="AN155" s="327">
        <f>IF(E155="○",0,1)</f>
        <v>1</v>
      </c>
      <c r="AO155" s="327">
        <f>IF(W155="○",0,1)</f>
        <v>1</v>
      </c>
    </row>
    <row r="156" spans="1:41" ht="26.25" customHeight="1" thickBot="1" x14ac:dyDescent="0.2">
      <c r="A156" s="482" t="s">
        <v>71</v>
      </c>
      <c r="B156" s="484"/>
      <c r="C156" s="238"/>
      <c r="D156" s="239"/>
      <c r="E156" s="494"/>
      <c r="F156" s="494"/>
      <c r="G156" s="494"/>
      <c r="H156" s="494"/>
      <c r="I156" s="494"/>
      <c r="J156" s="494"/>
      <c r="K156" s="494"/>
      <c r="L156" s="485"/>
      <c r="M156" s="485"/>
      <c r="N156" s="485"/>
      <c r="O156" s="153">
        <f t="shared" ref="O156:O168" si="2">IF(AND($J$20&lt;&gt;"市郡外",C156="○",OR(D156="",E156="",H156="",L156="")),0,IF(AND($J$20="市外",C156="○",OR(D156="",E156="",L156="")),0,1))</f>
        <v>1</v>
      </c>
      <c r="P156" s="482" t="s">
        <v>78</v>
      </c>
      <c r="Q156" s="482"/>
      <c r="R156" s="482"/>
      <c r="S156" s="482"/>
      <c r="T156" s="484"/>
      <c r="U156" s="485"/>
      <c r="V156" s="485"/>
      <c r="W156" s="493"/>
      <c r="X156" s="493"/>
      <c r="Y156" s="493"/>
      <c r="Z156" s="494"/>
      <c r="AA156" s="494"/>
      <c r="AB156" s="494"/>
      <c r="AC156" s="494"/>
      <c r="AD156" s="494"/>
      <c r="AE156" s="494"/>
      <c r="AF156" s="494"/>
      <c r="AG156" s="485"/>
      <c r="AH156" s="485"/>
      <c r="AI156" s="485"/>
      <c r="AK156" s="153">
        <f t="shared" ref="AK156:AK168" si="3">IF(AND($J$20&lt;&gt;"市郡外",U156="○",OR(W156="",Z156="",AC156="",AG156="")),0,IF(AND($J$20="市外",U156="○",OR(U156="",Z156="",AG156="")),0,1))</f>
        <v>1</v>
      </c>
      <c r="AL156" s="345" t="str">
        <f t="shared" ref="AL156:AL168" si="4">IF($J$20="","",IF(AND($J$20&lt;&gt;"市郡外",C156="○",O156=0),A156&amp;":　許可区分,総合評定値,完成工事高,技術者数に未入力有。未入力をなくしてください。",IF(AND($J$20="市郡外",C156="○",O156=0),A156&amp;":　許可区分,総合評定値,技術者数に未入力有。入力してください","")))</f>
        <v/>
      </c>
      <c r="AM156" s="346" t="str">
        <f t="shared" si="1"/>
        <v/>
      </c>
      <c r="AN156" s="327">
        <f t="shared" ref="AN156:AN168" si="5">IF(E156="○",0,1)</f>
        <v>1</v>
      </c>
      <c r="AO156" s="327">
        <f t="shared" si="0"/>
        <v>1</v>
      </c>
    </row>
    <row r="157" spans="1:41" ht="26.25" customHeight="1" thickBot="1" x14ac:dyDescent="0.2">
      <c r="A157" s="482" t="s">
        <v>72</v>
      </c>
      <c r="B157" s="484"/>
      <c r="C157" s="238"/>
      <c r="D157" s="239"/>
      <c r="E157" s="494"/>
      <c r="F157" s="494"/>
      <c r="G157" s="494"/>
      <c r="H157" s="494"/>
      <c r="I157" s="494"/>
      <c r="J157" s="494"/>
      <c r="K157" s="494"/>
      <c r="L157" s="485"/>
      <c r="M157" s="485"/>
      <c r="N157" s="485"/>
      <c r="O157" s="153">
        <f t="shared" si="2"/>
        <v>1</v>
      </c>
      <c r="P157" s="482" t="s">
        <v>79</v>
      </c>
      <c r="Q157" s="482"/>
      <c r="R157" s="482"/>
      <c r="S157" s="482"/>
      <c r="T157" s="484"/>
      <c r="U157" s="485"/>
      <c r="V157" s="485"/>
      <c r="W157" s="493"/>
      <c r="X157" s="493"/>
      <c r="Y157" s="493"/>
      <c r="Z157" s="494"/>
      <c r="AA157" s="494"/>
      <c r="AB157" s="494"/>
      <c r="AC157" s="494"/>
      <c r="AD157" s="494"/>
      <c r="AE157" s="494"/>
      <c r="AF157" s="494"/>
      <c r="AG157" s="485"/>
      <c r="AH157" s="485"/>
      <c r="AI157" s="485"/>
      <c r="AK157" s="153">
        <f t="shared" si="3"/>
        <v>1</v>
      </c>
      <c r="AL157" s="345" t="str">
        <f t="shared" si="4"/>
        <v/>
      </c>
      <c r="AM157" s="346" t="str">
        <f t="shared" si="1"/>
        <v/>
      </c>
      <c r="AN157" s="327">
        <f t="shared" si="5"/>
        <v>1</v>
      </c>
      <c r="AO157" s="327">
        <f t="shared" si="0"/>
        <v>1</v>
      </c>
    </row>
    <row r="158" spans="1:41" ht="26.25" customHeight="1" thickBot="1" x14ac:dyDescent="0.2">
      <c r="A158" s="482" t="s">
        <v>73</v>
      </c>
      <c r="B158" s="484"/>
      <c r="C158" s="238"/>
      <c r="D158" s="239"/>
      <c r="E158" s="494"/>
      <c r="F158" s="494"/>
      <c r="G158" s="494"/>
      <c r="H158" s="494"/>
      <c r="I158" s="494"/>
      <c r="J158" s="494"/>
      <c r="K158" s="494"/>
      <c r="L158" s="485"/>
      <c r="M158" s="485"/>
      <c r="N158" s="485"/>
      <c r="O158" s="153">
        <f t="shared" si="2"/>
        <v>1</v>
      </c>
      <c r="P158" s="482" t="s">
        <v>642</v>
      </c>
      <c r="Q158" s="482"/>
      <c r="R158" s="482"/>
      <c r="S158" s="482"/>
      <c r="T158" s="484"/>
      <c r="U158" s="485"/>
      <c r="V158" s="485"/>
      <c r="W158" s="493"/>
      <c r="X158" s="493"/>
      <c r="Y158" s="493"/>
      <c r="Z158" s="494"/>
      <c r="AA158" s="494"/>
      <c r="AB158" s="494"/>
      <c r="AC158" s="494"/>
      <c r="AD158" s="494"/>
      <c r="AE158" s="494"/>
      <c r="AF158" s="494"/>
      <c r="AG158" s="485"/>
      <c r="AH158" s="485"/>
      <c r="AI158" s="485"/>
      <c r="AK158" s="153">
        <f t="shared" si="3"/>
        <v>1</v>
      </c>
      <c r="AL158" s="345" t="str">
        <f t="shared" si="4"/>
        <v/>
      </c>
      <c r="AM158" s="346" t="str">
        <f t="shared" si="1"/>
        <v/>
      </c>
      <c r="AN158" s="327">
        <f t="shared" si="5"/>
        <v>1</v>
      </c>
      <c r="AO158" s="327">
        <f t="shared" si="0"/>
        <v>1</v>
      </c>
    </row>
    <row r="159" spans="1:41" ht="26.25" customHeight="1" thickBot="1" x14ac:dyDescent="0.2">
      <c r="A159" s="482" t="s">
        <v>643</v>
      </c>
      <c r="B159" s="484"/>
      <c r="C159" s="238"/>
      <c r="D159" s="239"/>
      <c r="E159" s="494"/>
      <c r="F159" s="494"/>
      <c r="G159" s="494"/>
      <c r="H159" s="494"/>
      <c r="I159" s="494"/>
      <c r="J159" s="494"/>
      <c r="K159" s="494"/>
      <c r="L159" s="485"/>
      <c r="M159" s="485"/>
      <c r="N159" s="485"/>
      <c r="O159" s="153">
        <f t="shared" si="2"/>
        <v>1</v>
      </c>
      <c r="P159" s="482" t="s">
        <v>80</v>
      </c>
      <c r="Q159" s="482"/>
      <c r="R159" s="482"/>
      <c r="S159" s="482"/>
      <c r="T159" s="484"/>
      <c r="U159" s="485"/>
      <c r="V159" s="485"/>
      <c r="W159" s="493"/>
      <c r="X159" s="493"/>
      <c r="Y159" s="493"/>
      <c r="Z159" s="494"/>
      <c r="AA159" s="494"/>
      <c r="AB159" s="494"/>
      <c r="AC159" s="494"/>
      <c r="AD159" s="494"/>
      <c r="AE159" s="494"/>
      <c r="AF159" s="494"/>
      <c r="AG159" s="485"/>
      <c r="AH159" s="485"/>
      <c r="AI159" s="485"/>
      <c r="AK159" s="153">
        <f t="shared" si="3"/>
        <v>1</v>
      </c>
      <c r="AL159" s="345" t="str">
        <f t="shared" si="4"/>
        <v/>
      </c>
      <c r="AM159" s="346" t="str">
        <f t="shared" si="1"/>
        <v/>
      </c>
      <c r="AN159" s="327">
        <f t="shared" si="5"/>
        <v>1</v>
      </c>
      <c r="AO159" s="327">
        <f t="shared" si="0"/>
        <v>1</v>
      </c>
    </row>
    <row r="160" spans="1:41" ht="26.25" customHeight="1" thickBot="1" x14ac:dyDescent="0.2">
      <c r="A160" s="482" t="s">
        <v>18</v>
      </c>
      <c r="B160" s="484"/>
      <c r="C160" s="238"/>
      <c r="D160" s="239"/>
      <c r="E160" s="494"/>
      <c r="F160" s="494"/>
      <c r="G160" s="494"/>
      <c r="H160" s="494"/>
      <c r="I160" s="494"/>
      <c r="J160" s="494"/>
      <c r="K160" s="494"/>
      <c r="L160" s="485"/>
      <c r="M160" s="485"/>
      <c r="N160" s="485"/>
      <c r="O160" s="153">
        <f t="shared" si="2"/>
        <v>1</v>
      </c>
      <c r="P160" s="482" t="s">
        <v>81</v>
      </c>
      <c r="Q160" s="482"/>
      <c r="R160" s="482"/>
      <c r="S160" s="482"/>
      <c r="T160" s="484"/>
      <c r="U160" s="485"/>
      <c r="V160" s="485"/>
      <c r="W160" s="493"/>
      <c r="X160" s="493"/>
      <c r="Y160" s="493"/>
      <c r="Z160" s="494"/>
      <c r="AA160" s="494"/>
      <c r="AB160" s="494"/>
      <c r="AC160" s="494"/>
      <c r="AD160" s="494"/>
      <c r="AE160" s="494"/>
      <c r="AF160" s="494"/>
      <c r="AG160" s="485"/>
      <c r="AH160" s="485"/>
      <c r="AI160" s="485"/>
      <c r="AK160" s="153">
        <f t="shared" si="3"/>
        <v>1</v>
      </c>
      <c r="AL160" s="345" t="str">
        <f t="shared" si="4"/>
        <v/>
      </c>
      <c r="AM160" s="346" t="str">
        <f t="shared" si="1"/>
        <v/>
      </c>
      <c r="AN160" s="327">
        <f t="shared" si="5"/>
        <v>1</v>
      </c>
      <c r="AO160" s="327">
        <f t="shared" si="0"/>
        <v>1</v>
      </c>
    </row>
    <row r="161" spans="1:41" ht="26.25" customHeight="1" thickBot="1" x14ac:dyDescent="0.2">
      <c r="A161" s="482" t="s">
        <v>74</v>
      </c>
      <c r="B161" s="484"/>
      <c r="C161" s="238"/>
      <c r="D161" s="239"/>
      <c r="E161" s="494"/>
      <c r="F161" s="494"/>
      <c r="G161" s="494"/>
      <c r="H161" s="494"/>
      <c r="I161" s="494"/>
      <c r="J161" s="494"/>
      <c r="K161" s="494"/>
      <c r="L161" s="485"/>
      <c r="M161" s="485"/>
      <c r="N161" s="485"/>
      <c r="O161" s="153">
        <f t="shared" si="2"/>
        <v>1</v>
      </c>
      <c r="P161" s="482" t="s">
        <v>82</v>
      </c>
      <c r="Q161" s="482"/>
      <c r="R161" s="482"/>
      <c r="S161" s="482"/>
      <c r="T161" s="484"/>
      <c r="U161" s="485"/>
      <c r="V161" s="485"/>
      <c r="W161" s="493"/>
      <c r="X161" s="493"/>
      <c r="Y161" s="493"/>
      <c r="Z161" s="494"/>
      <c r="AA161" s="494"/>
      <c r="AB161" s="494"/>
      <c r="AC161" s="494"/>
      <c r="AD161" s="494"/>
      <c r="AE161" s="494"/>
      <c r="AF161" s="494"/>
      <c r="AG161" s="485"/>
      <c r="AH161" s="485"/>
      <c r="AI161" s="485"/>
      <c r="AK161" s="153">
        <f t="shared" si="3"/>
        <v>1</v>
      </c>
      <c r="AL161" s="345" t="str">
        <f t="shared" si="4"/>
        <v/>
      </c>
      <c r="AM161" s="346" t="str">
        <f t="shared" si="1"/>
        <v/>
      </c>
      <c r="AN161" s="327">
        <f t="shared" si="5"/>
        <v>1</v>
      </c>
      <c r="AO161" s="327">
        <f t="shared" si="0"/>
        <v>1</v>
      </c>
    </row>
    <row r="162" spans="1:41" ht="26.25" customHeight="1" thickBot="1" x14ac:dyDescent="0.2">
      <c r="A162" s="482" t="s">
        <v>65</v>
      </c>
      <c r="B162" s="484"/>
      <c r="C162" s="238"/>
      <c r="D162" s="239"/>
      <c r="E162" s="494"/>
      <c r="F162" s="494"/>
      <c r="G162" s="494"/>
      <c r="H162" s="494"/>
      <c r="I162" s="494"/>
      <c r="J162" s="494"/>
      <c r="K162" s="494"/>
      <c r="L162" s="485"/>
      <c r="M162" s="485"/>
      <c r="N162" s="485"/>
      <c r="O162" s="153">
        <f t="shared" si="2"/>
        <v>1</v>
      </c>
      <c r="P162" s="482" t="s">
        <v>83</v>
      </c>
      <c r="Q162" s="482"/>
      <c r="R162" s="482"/>
      <c r="S162" s="482"/>
      <c r="T162" s="484"/>
      <c r="U162" s="485"/>
      <c r="V162" s="485"/>
      <c r="W162" s="493"/>
      <c r="X162" s="493"/>
      <c r="Y162" s="493"/>
      <c r="Z162" s="494"/>
      <c r="AA162" s="494"/>
      <c r="AB162" s="494"/>
      <c r="AC162" s="494"/>
      <c r="AD162" s="494"/>
      <c r="AE162" s="494"/>
      <c r="AF162" s="494"/>
      <c r="AG162" s="485"/>
      <c r="AH162" s="485"/>
      <c r="AI162" s="485"/>
      <c r="AK162" s="153">
        <f t="shared" si="3"/>
        <v>1</v>
      </c>
      <c r="AL162" s="345" t="str">
        <f t="shared" si="4"/>
        <v/>
      </c>
      <c r="AM162" s="346" t="str">
        <f t="shared" si="1"/>
        <v/>
      </c>
      <c r="AN162" s="327">
        <f t="shared" si="5"/>
        <v>1</v>
      </c>
      <c r="AO162" s="327">
        <f t="shared" si="0"/>
        <v>1</v>
      </c>
    </row>
    <row r="163" spans="1:41" ht="26.25" customHeight="1" thickBot="1" x14ac:dyDescent="0.2">
      <c r="A163" s="482" t="s">
        <v>21</v>
      </c>
      <c r="B163" s="484"/>
      <c r="C163" s="238"/>
      <c r="D163" s="239"/>
      <c r="E163" s="494"/>
      <c r="F163" s="494"/>
      <c r="G163" s="494"/>
      <c r="H163" s="494"/>
      <c r="I163" s="494"/>
      <c r="J163" s="494"/>
      <c r="K163" s="494"/>
      <c r="L163" s="485"/>
      <c r="M163" s="485"/>
      <c r="N163" s="485"/>
      <c r="O163" s="153">
        <f t="shared" si="2"/>
        <v>1</v>
      </c>
      <c r="P163" s="482" t="s">
        <v>644</v>
      </c>
      <c r="Q163" s="482"/>
      <c r="R163" s="482"/>
      <c r="S163" s="482"/>
      <c r="T163" s="484"/>
      <c r="U163" s="485"/>
      <c r="V163" s="485"/>
      <c r="W163" s="493"/>
      <c r="X163" s="493"/>
      <c r="Y163" s="493"/>
      <c r="Z163" s="494"/>
      <c r="AA163" s="494"/>
      <c r="AB163" s="494"/>
      <c r="AC163" s="494"/>
      <c r="AD163" s="494"/>
      <c r="AE163" s="494"/>
      <c r="AF163" s="494"/>
      <c r="AG163" s="485"/>
      <c r="AH163" s="485"/>
      <c r="AI163" s="485"/>
      <c r="AK163" s="153">
        <f t="shared" si="3"/>
        <v>1</v>
      </c>
      <c r="AL163" s="345" t="str">
        <f t="shared" si="4"/>
        <v/>
      </c>
      <c r="AM163" s="346" t="str">
        <f t="shared" si="1"/>
        <v/>
      </c>
      <c r="AN163" s="327">
        <f t="shared" si="5"/>
        <v>1</v>
      </c>
      <c r="AO163" s="327">
        <f t="shared" si="0"/>
        <v>1</v>
      </c>
    </row>
    <row r="164" spans="1:41" ht="26.25" customHeight="1" thickBot="1" x14ac:dyDescent="0.2">
      <c r="A164" s="482" t="s">
        <v>645</v>
      </c>
      <c r="B164" s="484"/>
      <c r="C164" s="238"/>
      <c r="D164" s="239"/>
      <c r="E164" s="494"/>
      <c r="F164" s="494"/>
      <c r="G164" s="494"/>
      <c r="H164" s="494"/>
      <c r="I164" s="494"/>
      <c r="J164" s="494"/>
      <c r="K164" s="494"/>
      <c r="L164" s="485"/>
      <c r="M164" s="485"/>
      <c r="N164" s="485"/>
      <c r="O164" s="153">
        <f t="shared" si="2"/>
        <v>1</v>
      </c>
      <c r="P164" s="482" t="s">
        <v>84</v>
      </c>
      <c r="Q164" s="482"/>
      <c r="R164" s="482"/>
      <c r="S164" s="482"/>
      <c r="T164" s="484"/>
      <c r="U164" s="485"/>
      <c r="V164" s="485"/>
      <c r="W164" s="493"/>
      <c r="X164" s="493"/>
      <c r="Y164" s="493"/>
      <c r="Z164" s="494"/>
      <c r="AA164" s="494"/>
      <c r="AB164" s="494"/>
      <c r="AC164" s="494"/>
      <c r="AD164" s="494"/>
      <c r="AE164" s="494"/>
      <c r="AF164" s="494"/>
      <c r="AG164" s="485"/>
      <c r="AH164" s="485"/>
      <c r="AI164" s="485"/>
      <c r="AK164" s="153">
        <f t="shared" si="3"/>
        <v>1</v>
      </c>
      <c r="AL164" s="345" t="str">
        <f t="shared" si="4"/>
        <v/>
      </c>
      <c r="AM164" s="346" t="str">
        <f t="shared" si="1"/>
        <v/>
      </c>
      <c r="AN164" s="327">
        <f t="shared" si="5"/>
        <v>1</v>
      </c>
      <c r="AO164" s="327">
        <f t="shared" si="0"/>
        <v>1</v>
      </c>
    </row>
    <row r="165" spans="1:41" ht="26.25" customHeight="1" thickBot="1" x14ac:dyDescent="0.2">
      <c r="A165" s="482" t="s">
        <v>646</v>
      </c>
      <c r="B165" s="484"/>
      <c r="C165" s="238"/>
      <c r="D165" s="239"/>
      <c r="E165" s="494"/>
      <c r="F165" s="494"/>
      <c r="G165" s="494"/>
      <c r="H165" s="494"/>
      <c r="I165" s="494"/>
      <c r="J165" s="494"/>
      <c r="K165" s="494"/>
      <c r="L165" s="485"/>
      <c r="M165" s="485"/>
      <c r="N165" s="485"/>
      <c r="O165" s="153">
        <f t="shared" si="2"/>
        <v>1</v>
      </c>
      <c r="P165" s="482" t="s">
        <v>85</v>
      </c>
      <c r="Q165" s="482"/>
      <c r="R165" s="482"/>
      <c r="S165" s="482"/>
      <c r="T165" s="484"/>
      <c r="U165" s="485"/>
      <c r="V165" s="485"/>
      <c r="W165" s="493"/>
      <c r="X165" s="493"/>
      <c r="Y165" s="493"/>
      <c r="Z165" s="494"/>
      <c r="AA165" s="494"/>
      <c r="AB165" s="494"/>
      <c r="AC165" s="494"/>
      <c r="AD165" s="494"/>
      <c r="AE165" s="494"/>
      <c r="AF165" s="494"/>
      <c r="AG165" s="485"/>
      <c r="AH165" s="485"/>
      <c r="AI165" s="485"/>
      <c r="AK165" s="153">
        <f t="shared" si="3"/>
        <v>1</v>
      </c>
      <c r="AL165" s="345" t="str">
        <f t="shared" si="4"/>
        <v/>
      </c>
      <c r="AM165" s="346" t="str">
        <f t="shared" si="1"/>
        <v/>
      </c>
      <c r="AN165" s="327">
        <f t="shared" si="5"/>
        <v>1</v>
      </c>
      <c r="AO165" s="327">
        <f t="shared" si="0"/>
        <v>1</v>
      </c>
    </row>
    <row r="166" spans="1:41" ht="26.25" customHeight="1" thickBot="1" x14ac:dyDescent="0.2">
      <c r="A166" s="482" t="s">
        <v>75</v>
      </c>
      <c r="B166" s="484"/>
      <c r="C166" s="238"/>
      <c r="D166" s="239"/>
      <c r="E166" s="494"/>
      <c r="F166" s="494"/>
      <c r="G166" s="494"/>
      <c r="H166" s="494"/>
      <c r="I166" s="494"/>
      <c r="J166" s="494"/>
      <c r="K166" s="494"/>
      <c r="L166" s="485"/>
      <c r="M166" s="485"/>
      <c r="N166" s="485"/>
      <c r="O166" s="153">
        <f t="shared" si="2"/>
        <v>1</v>
      </c>
      <c r="P166" s="482" t="s">
        <v>86</v>
      </c>
      <c r="Q166" s="482"/>
      <c r="R166" s="482"/>
      <c r="S166" s="482"/>
      <c r="T166" s="484"/>
      <c r="U166" s="485"/>
      <c r="V166" s="485"/>
      <c r="W166" s="493"/>
      <c r="X166" s="493"/>
      <c r="Y166" s="493"/>
      <c r="Z166" s="494"/>
      <c r="AA166" s="494"/>
      <c r="AB166" s="494"/>
      <c r="AC166" s="494"/>
      <c r="AD166" s="494"/>
      <c r="AE166" s="494"/>
      <c r="AF166" s="494"/>
      <c r="AG166" s="485"/>
      <c r="AH166" s="485"/>
      <c r="AI166" s="485"/>
      <c r="AK166" s="153">
        <f t="shared" si="3"/>
        <v>1</v>
      </c>
      <c r="AL166" s="345" t="str">
        <f t="shared" si="4"/>
        <v/>
      </c>
      <c r="AM166" s="346" t="str">
        <f t="shared" si="1"/>
        <v/>
      </c>
      <c r="AN166" s="327">
        <f t="shared" si="5"/>
        <v>1</v>
      </c>
      <c r="AO166" s="327">
        <f t="shared" si="0"/>
        <v>1</v>
      </c>
    </row>
    <row r="167" spans="1:41" ht="26.25" customHeight="1" thickBot="1" x14ac:dyDescent="0.2">
      <c r="A167" s="482" t="s">
        <v>76</v>
      </c>
      <c r="B167" s="484"/>
      <c r="C167" s="238"/>
      <c r="D167" s="239"/>
      <c r="E167" s="494"/>
      <c r="F167" s="494"/>
      <c r="G167" s="494"/>
      <c r="H167" s="494"/>
      <c r="I167" s="494"/>
      <c r="J167" s="494"/>
      <c r="K167" s="494"/>
      <c r="L167" s="485"/>
      <c r="M167" s="485"/>
      <c r="N167" s="485"/>
      <c r="O167" s="153">
        <f t="shared" si="2"/>
        <v>1</v>
      </c>
      <c r="P167" s="482" t="s">
        <v>87</v>
      </c>
      <c r="Q167" s="482"/>
      <c r="R167" s="482"/>
      <c r="S167" s="482"/>
      <c r="T167" s="484"/>
      <c r="U167" s="485"/>
      <c r="V167" s="485"/>
      <c r="W167" s="493"/>
      <c r="X167" s="493"/>
      <c r="Y167" s="493"/>
      <c r="Z167" s="494"/>
      <c r="AA167" s="494"/>
      <c r="AB167" s="494"/>
      <c r="AC167" s="494"/>
      <c r="AD167" s="494"/>
      <c r="AE167" s="494"/>
      <c r="AF167" s="494"/>
      <c r="AG167" s="485"/>
      <c r="AH167" s="485"/>
      <c r="AI167" s="485"/>
      <c r="AK167" s="153">
        <f t="shared" si="3"/>
        <v>1</v>
      </c>
      <c r="AL167" s="345" t="str">
        <f t="shared" si="4"/>
        <v/>
      </c>
      <c r="AM167" s="346" t="str">
        <f t="shared" si="1"/>
        <v/>
      </c>
      <c r="AN167" s="327">
        <f t="shared" si="5"/>
        <v>1</v>
      </c>
      <c r="AO167" s="327">
        <f t="shared" si="0"/>
        <v>1</v>
      </c>
    </row>
    <row r="168" spans="1:41" ht="26.25" customHeight="1" thickBot="1" x14ac:dyDescent="0.2">
      <c r="A168" s="482" t="s">
        <v>648</v>
      </c>
      <c r="B168" s="484"/>
      <c r="C168" s="238"/>
      <c r="D168" s="239"/>
      <c r="E168" s="494"/>
      <c r="F168" s="494"/>
      <c r="G168" s="494"/>
      <c r="H168" s="494"/>
      <c r="I168" s="494"/>
      <c r="J168" s="494"/>
      <c r="K168" s="494"/>
      <c r="L168" s="485"/>
      <c r="M168" s="485"/>
      <c r="N168" s="485"/>
      <c r="O168" s="153">
        <f t="shared" si="2"/>
        <v>1</v>
      </c>
      <c r="P168" s="482" t="s">
        <v>716</v>
      </c>
      <c r="Q168" s="482"/>
      <c r="R168" s="482"/>
      <c r="S168" s="482"/>
      <c r="T168" s="484"/>
      <c r="U168" s="485"/>
      <c r="V168" s="485"/>
      <c r="W168" s="493"/>
      <c r="X168" s="493"/>
      <c r="Y168" s="493"/>
      <c r="Z168" s="494"/>
      <c r="AA168" s="494"/>
      <c r="AB168" s="494"/>
      <c r="AC168" s="494"/>
      <c r="AD168" s="494"/>
      <c r="AE168" s="494"/>
      <c r="AF168" s="494"/>
      <c r="AG168" s="485"/>
      <c r="AH168" s="485"/>
      <c r="AI168" s="485"/>
      <c r="AK168" s="153">
        <f t="shared" si="3"/>
        <v>1</v>
      </c>
      <c r="AL168" s="345" t="str">
        <f t="shared" si="4"/>
        <v/>
      </c>
      <c r="AM168" s="346" t="str">
        <f t="shared" si="1"/>
        <v/>
      </c>
      <c r="AN168" s="327">
        <f t="shared" si="5"/>
        <v>1</v>
      </c>
      <c r="AO168" s="327">
        <f t="shared" si="0"/>
        <v>1</v>
      </c>
    </row>
  </sheetData>
  <mergeCells count="432">
    <mergeCell ref="AG165:AI165"/>
    <mergeCell ref="W166:Y166"/>
    <mergeCell ref="Z166:AB166"/>
    <mergeCell ref="AC166:AF166"/>
    <mergeCell ref="AG166:AI166"/>
    <mergeCell ref="A166:B166"/>
    <mergeCell ref="H166:K166"/>
    <mergeCell ref="AG167:AI167"/>
    <mergeCell ref="A168:B168"/>
    <mergeCell ref="E168:G168"/>
    <mergeCell ref="H168:K168"/>
    <mergeCell ref="L168:N168"/>
    <mergeCell ref="P168:T168"/>
    <mergeCell ref="A167:B167"/>
    <mergeCell ref="E167:G167"/>
    <mergeCell ref="H167:K167"/>
    <mergeCell ref="L167:N167"/>
    <mergeCell ref="U168:V168"/>
    <mergeCell ref="W168:Y168"/>
    <mergeCell ref="Z168:AB168"/>
    <mergeCell ref="AC168:AF168"/>
    <mergeCell ref="AG168:AI168"/>
    <mergeCell ref="AC167:AF167"/>
    <mergeCell ref="A28:B29"/>
    <mergeCell ref="C28:D28"/>
    <mergeCell ref="E28:AE28"/>
    <mergeCell ref="C29:D29"/>
    <mergeCell ref="E29:F29"/>
    <mergeCell ref="G29:H29"/>
    <mergeCell ref="K29:O29"/>
    <mergeCell ref="R136:V136"/>
    <mergeCell ref="W136:Z136"/>
    <mergeCell ref="B113:B115"/>
    <mergeCell ref="C113:D113"/>
    <mergeCell ref="E113:AE113"/>
    <mergeCell ref="C134:D134"/>
    <mergeCell ref="E134:AE134"/>
    <mergeCell ref="C135:D135"/>
    <mergeCell ref="E135:H135"/>
    <mergeCell ref="I135:M135"/>
    <mergeCell ref="AA136:AE136"/>
    <mergeCell ref="B130:B132"/>
    <mergeCell ref="C130:D130"/>
    <mergeCell ref="C131:D131"/>
    <mergeCell ref="C132:D132"/>
    <mergeCell ref="B122:B124"/>
    <mergeCell ref="C122:D122"/>
    <mergeCell ref="E137:H137"/>
    <mergeCell ref="I137:M137"/>
    <mergeCell ref="N135:Q135"/>
    <mergeCell ref="R135:V135"/>
    <mergeCell ref="E48:F48"/>
    <mergeCell ref="P167:T167"/>
    <mergeCell ref="U167:V167"/>
    <mergeCell ref="W167:Y167"/>
    <mergeCell ref="Z167:AB167"/>
    <mergeCell ref="W135:Z135"/>
    <mergeCell ref="AA135:AE135"/>
    <mergeCell ref="E136:H136"/>
    <mergeCell ref="I136:M136"/>
    <mergeCell ref="N136:Q136"/>
    <mergeCell ref="E130:AE130"/>
    <mergeCell ref="E131:I131"/>
    <mergeCell ref="J131:Q131"/>
    <mergeCell ref="R131:V131"/>
    <mergeCell ref="W131:AD131"/>
    <mergeCell ref="E132:I132"/>
    <mergeCell ref="J132:Q132"/>
    <mergeCell ref="R132:V132"/>
    <mergeCell ref="W132:AD132"/>
    <mergeCell ref="E122:AE122"/>
    <mergeCell ref="A141:D141"/>
    <mergeCell ref="B142:AE142"/>
    <mergeCell ref="B143:AE143"/>
    <mergeCell ref="B145:AE145"/>
    <mergeCell ref="B146:AE146"/>
    <mergeCell ref="B147:AE147"/>
    <mergeCell ref="L166:N166"/>
    <mergeCell ref="P166:T166"/>
    <mergeCell ref="U166:V166"/>
    <mergeCell ref="A165:B165"/>
    <mergeCell ref="E165:G165"/>
    <mergeCell ref="H165:K165"/>
    <mergeCell ref="L165:N165"/>
    <mergeCell ref="P165:T165"/>
    <mergeCell ref="U165:V165"/>
    <mergeCell ref="W165:Y165"/>
    <mergeCell ref="Z165:AB165"/>
    <mergeCell ref="AC165:AF165"/>
    <mergeCell ref="E166:G166"/>
    <mergeCell ref="B144:AE144"/>
    <mergeCell ref="AG163:AI163"/>
    <mergeCell ref="A164:B164"/>
    <mergeCell ref="E164:G164"/>
    <mergeCell ref="H164:K164"/>
    <mergeCell ref="L164:N164"/>
    <mergeCell ref="P164:T164"/>
    <mergeCell ref="U164:V164"/>
    <mergeCell ref="W164:Y164"/>
    <mergeCell ref="Z164:AB164"/>
    <mergeCell ref="AC164:AF164"/>
    <mergeCell ref="AG164:AI164"/>
    <mergeCell ref="A163:B163"/>
    <mergeCell ref="E163:G163"/>
    <mergeCell ref="H163:K163"/>
    <mergeCell ref="L163:N163"/>
    <mergeCell ref="P163:T163"/>
    <mergeCell ref="U163:V163"/>
    <mergeCell ref="W163:Y163"/>
    <mergeCell ref="Z163:AB163"/>
    <mergeCell ref="AC163:AF163"/>
    <mergeCell ref="AG161:AI161"/>
    <mergeCell ref="A162:B162"/>
    <mergeCell ref="E162:G162"/>
    <mergeCell ref="H162:K162"/>
    <mergeCell ref="L162:N162"/>
    <mergeCell ref="P162:T162"/>
    <mergeCell ref="U162:V162"/>
    <mergeCell ref="W162:Y162"/>
    <mergeCell ref="Z162:AB162"/>
    <mergeCell ref="AC162:AF162"/>
    <mergeCell ref="AG162:AI162"/>
    <mergeCell ref="A161:B161"/>
    <mergeCell ref="E161:G161"/>
    <mergeCell ref="H161:K161"/>
    <mergeCell ref="L161:N161"/>
    <mergeCell ref="P161:T161"/>
    <mergeCell ref="U161:V161"/>
    <mergeCell ref="W161:Y161"/>
    <mergeCell ref="Z161:AB161"/>
    <mergeCell ref="AC161:AF161"/>
    <mergeCell ref="AG159:AI159"/>
    <mergeCell ref="A160:B160"/>
    <mergeCell ref="E160:G160"/>
    <mergeCell ref="H160:K160"/>
    <mergeCell ref="L160:N160"/>
    <mergeCell ref="P160:T160"/>
    <mergeCell ref="U160:V160"/>
    <mergeCell ref="W160:Y160"/>
    <mergeCell ref="Z160:AB160"/>
    <mergeCell ref="AC160:AF160"/>
    <mergeCell ref="AG160:AI160"/>
    <mergeCell ref="A159:B159"/>
    <mergeCell ref="E159:G159"/>
    <mergeCell ref="H159:K159"/>
    <mergeCell ref="L159:N159"/>
    <mergeCell ref="P159:T159"/>
    <mergeCell ref="U159:V159"/>
    <mergeCell ref="W159:Y159"/>
    <mergeCell ref="Z159:AB159"/>
    <mergeCell ref="AC159:AF159"/>
    <mergeCell ref="AG157:AI157"/>
    <mergeCell ref="A158:B158"/>
    <mergeCell ref="E158:G158"/>
    <mergeCell ref="H158:K158"/>
    <mergeCell ref="L158:N158"/>
    <mergeCell ref="P158:T158"/>
    <mergeCell ref="U158:V158"/>
    <mergeCell ref="W158:Y158"/>
    <mergeCell ref="Z158:AB158"/>
    <mergeCell ref="AC158:AF158"/>
    <mergeCell ref="AG158:AI158"/>
    <mergeCell ref="A157:B157"/>
    <mergeCell ref="E157:G157"/>
    <mergeCell ref="H157:K157"/>
    <mergeCell ref="L157:N157"/>
    <mergeCell ref="P157:T157"/>
    <mergeCell ref="U157:V157"/>
    <mergeCell ref="W157:Y157"/>
    <mergeCell ref="Z157:AB157"/>
    <mergeCell ref="AC157:AF157"/>
    <mergeCell ref="AG155:AI155"/>
    <mergeCell ref="A156:B156"/>
    <mergeCell ref="E156:G156"/>
    <mergeCell ref="H156:K156"/>
    <mergeCell ref="L156:N156"/>
    <mergeCell ref="P156:T156"/>
    <mergeCell ref="U156:V156"/>
    <mergeCell ref="W156:Y156"/>
    <mergeCell ref="Z156:AB156"/>
    <mergeCell ref="AC156:AF156"/>
    <mergeCell ref="AG156:AI156"/>
    <mergeCell ref="A155:B155"/>
    <mergeCell ref="E155:G155"/>
    <mergeCell ref="H155:K155"/>
    <mergeCell ref="L155:N155"/>
    <mergeCell ref="P155:T155"/>
    <mergeCell ref="U155:V155"/>
    <mergeCell ref="W155:Y155"/>
    <mergeCell ref="Z155:AB155"/>
    <mergeCell ref="AC155:AF155"/>
    <mergeCell ref="AG153:AI153"/>
    <mergeCell ref="A154:B154"/>
    <mergeCell ref="E154:G154"/>
    <mergeCell ref="H154:K154"/>
    <mergeCell ref="L154:N154"/>
    <mergeCell ref="P154:T154"/>
    <mergeCell ref="U154:V154"/>
    <mergeCell ref="B148:AE148"/>
    <mergeCell ref="B149:AE149"/>
    <mergeCell ref="B150:AE150"/>
    <mergeCell ref="A153:B153"/>
    <mergeCell ref="U153:V153"/>
    <mergeCell ref="W153:Y153"/>
    <mergeCell ref="W154:Y154"/>
    <mergeCell ref="Z154:AB154"/>
    <mergeCell ref="AC154:AF154"/>
    <mergeCell ref="AG154:AI154"/>
    <mergeCell ref="Z153:AB153"/>
    <mergeCell ref="AC153:AF153"/>
    <mergeCell ref="E153:G153"/>
    <mergeCell ref="H153:K153"/>
    <mergeCell ref="L153:N153"/>
    <mergeCell ref="P153:T153"/>
    <mergeCell ref="C123:D123"/>
    <mergeCell ref="E123:M123"/>
    <mergeCell ref="C124:D124"/>
    <mergeCell ref="E124:M124"/>
    <mergeCell ref="B126:B128"/>
    <mergeCell ref="C126:D126"/>
    <mergeCell ref="E126:AE126"/>
    <mergeCell ref="C127:D127"/>
    <mergeCell ref="E127:M127"/>
    <mergeCell ref="C128:D128"/>
    <mergeCell ref="E128:M128"/>
    <mergeCell ref="B118:B120"/>
    <mergeCell ref="C118:D118"/>
    <mergeCell ref="E118:AE118"/>
    <mergeCell ref="C119:D119"/>
    <mergeCell ref="E119:L119"/>
    <mergeCell ref="M119:R119"/>
    <mergeCell ref="C120:D120"/>
    <mergeCell ref="E120:L120"/>
    <mergeCell ref="M120:R120"/>
    <mergeCell ref="C114:D114"/>
    <mergeCell ref="E114:H114"/>
    <mergeCell ref="C115:D115"/>
    <mergeCell ref="E115:H115"/>
    <mergeCell ref="A107:A110"/>
    <mergeCell ref="B107:B108"/>
    <mergeCell ref="C107:D107"/>
    <mergeCell ref="E107:AE107"/>
    <mergeCell ref="C108:D108"/>
    <mergeCell ref="E108:L108"/>
    <mergeCell ref="C109:D109"/>
    <mergeCell ref="E109:L109"/>
    <mergeCell ref="C110:D110"/>
    <mergeCell ref="E110:L110"/>
    <mergeCell ref="A95:A105"/>
    <mergeCell ref="B95:B97"/>
    <mergeCell ref="C95:D95"/>
    <mergeCell ref="C96:D96"/>
    <mergeCell ref="E96:G96"/>
    <mergeCell ref="I96:L96"/>
    <mergeCell ref="C97:D97"/>
    <mergeCell ref="E97:G97"/>
    <mergeCell ref="I97:L97"/>
    <mergeCell ref="B99:B101"/>
    <mergeCell ref="C99:D99"/>
    <mergeCell ref="C100:D100"/>
    <mergeCell ref="E100:J100"/>
    <mergeCell ref="C101:D101"/>
    <mergeCell ref="E101:J101"/>
    <mergeCell ref="B103:B105"/>
    <mergeCell ref="C103:D103"/>
    <mergeCell ref="E103:AE103"/>
    <mergeCell ref="C104:D104"/>
    <mergeCell ref="C105:D105"/>
    <mergeCell ref="E105:AE105"/>
    <mergeCell ref="A87:A93"/>
    <mergeCell ref="B87:B89"/>
    <mergeCell ref="C87:D87"/>
    <mergeCell ref="E87:AE87"/>
    <mergeCell ref="C88:D88"/>
    <mergeCell ref="C89:D89"/>
    <mergeCell ref="E89:AE89"/>
    <mergeCell ref="B91:B93"/>
    <mergeCell ref="C91:D91"/>
    <mergeCell ref="C92:D92"/>
    <mergeCell ref="C93:D93"/>
    <mergeCell ref="E93:AE93"/>
    <mergeCell ref="E64:AE64"/>
    <mergeCell ref="C65:D65"/>
    <mergeCell ref="C66:D66"/>
    <mergeCell ref="E66:L66"/>
    <mergeCell ref="C67:D67"/>
    <mergeCell ref="R68:AE68"/>
    <mergeCell ref="E67:L67"/>
    <mergeCell ref="C68:D68"/>
    <mergeCell ref="A79:A85"/>
    <mergeCell ref="B79:B81"/>
    <mergeCell ref="C79:D79"/>
    <mergeCell ref="E79:AE79"/>
    <mergeCell ref="C80:D80"/>
    <mergeCell ref="C81:D81"/>
    <mergeCell ref="E81:AE81"/>
    <mergeCell ref="B83:B85"/>
    <mergeCell ref="C83:D83"/>
    <mergeCell ref="E83:AE83"/>
    <mergeCell ref="C84:D84"/>
    <mergeCell ref="C85:D85"/>
    <mergeCell ref="E85:AE85"/>
    <mergeCell ref="E70:AE70"/>
    <mergeCell ref="C70:D70"/>
    <mergeCell ref="A70:A76"/>
    <mergeCell ref="C71:D71"/>
    <mergeCell ref="E71:L71"/>
    <mergeCell ref="M71:N71"/>
    <mergeCell ref="C72:D72"/>
    <mergeCell ref="E72:L72"/>
    <mergeCell ref="M72:N72"/>
    <mergeCell ref="B74:B76"/>
    <mergeCell ref="C74:D74"/>
    <mergeCell ref="E74:AE74"/>
    <mergeCell ref="C75:D75"/>
    <mergeCell ref="E75:L75"/>
    <mergeCell ref="C76:D76"/>
    <mergeCell ref="E76:L76"/>
    <mergeCell ref="B70:B72"/>
    <mergeCell ref="B60:B62"/>
    <mergeCell ref="C60:D60"/>
    <mergeCell ref="E60:AE60"/>
    <mergeCell ref="C61:D61"/>
    <mergeCell ref="C62:D62"/>
    <mergeCell ref="E62:AE62"/>
    <mergeCell ref="E68:Q68"/>
    <mergeCell ref="A53:A62"/>
    <mergeCell ref="B53:B54"/>
    <mergeCell ref="C53:D53"/>
    <mergeCell ref="E53:G53"/>
    <mergeCell ref="I53:L53"/>
    <mergeCell ref="C54:D54"/>
    <mergeCell ref="E54:G54"/>
    <mergeCell ref="I54:L54"/>
    <mergeCell ref="B56:B58"/>
    <mergeCell ref="C56:D56"/>
    <mergeCell ref="C57:D57"/>
    <mergeCell ref="E57:J57"/>
    <mergeCell ref="C58:D58"/>
    <mergeCell ref="E58:J58"/>
    <mergeCell ref="A64:A68"/>
    <mergeCell ref="B64:B65"/>
    <mergeCell ref="C64:D64"/>
    <mergeCell ref="A44:A51"/>
    <mergeCell ref="B44:B45"/>
    <mergeCell ref="C44:D44"/>
    <mergeCell ref="E44:AE44"/>
    <mergeCell ref="C45:D45"/>
    <mergeCell ref="E45:AE45"/>
    <mergeCell ref="C47:D47"/>
    <mergeCell ref="C50:D50"/>
    <mergeCell ref="C51:D51"/>
    <mergeCell ref="C49:D49"/>
    <mergeCell ref="C48:D48"/>
    <mergeCell ref="B47:B48"/>
    <mergeCell ref="K48:W48"/>
    <mergeCell ref="X48:AE48"/>
    <mergeCell ref="E49:P49"/>
    <mergeCell ref="E50:P50"/>
    <mergeCell ref="E51:F51"/>
    <mergeCell ref="G51:H51"/>
    <mergeCell ref="J51:K51"/>
    <mergeCell ref="M51:N51"/>
    <mergeCell ref="G48:I48"/>
    <mergeCell ref="E47:L47"/>
    <mergeCell ref="M47:AE47"/>
    <mergeCell ref="A31:B32"/>
    <mergeCell ref="C31:D31"/>
    <mergeCell ref="E31:AE31"/>
    <mergeCell ref="C32:D32"/>
    <mergeCell ref="E32:F32"/>
    <mergeCell ref="G32:H32"/>
    <mergeCell ref="J32:K32"/>
    <mergeCell ref="M32:N32"/>
    <mergeCell ref="A36:A42"/>
    <mergeCell ref="B36:B38"/>
    <mergeCell ref="C36:D36"/>
    <mergeCell ref="E36:AE36"/>
    <mergeCell ref="C37:D37"/>
    <mergeCell ref="C38:D38"/>
    <mergeCell ref="E38:AE38"/>
    <mergeCell ref="B40:B42"/>
    <mergeCell ref="C40:D40"/>
    <mergeCell ref="E40:AE40"/>
    <mergeCell ref="C41:D41"/>
    <mergeCell ref="C42:D42"/>
    <mergeCell ref="E42:AE42"/>
    <mergeCell ref="P20:T20"/>
    <mergeCell ref="U20:Y20"/>
    <mergeCell ref="A22:B23"/>
    <mergeCell ref="C22:D22"/>
    <mergeCell ref="E22:AE22"/>
    <mergeCell ref="C23:D23"/>
    <mergeCell ref="E23:I23"/>
    <mergeCell ref="A25:B26"/>
    <mergeCell ref="C25:D25"/>
    <mergeCell ref="E25:AE25"/>
    <mergeCell ref="C26:D26"/>
    <mergeCell ref="E26:L26"/>
    <mergeCell ref="A1:AE1"/>
    <mergeCell ref="A2:AE2"/>
    <mergeCell ref="A3:AE3"/>
    <mergeCell ref="A4:AE4"/>
    <mergeCell ref="B6:I6"/>
    <mergeCell ref="J6:AB6"/>
    <mergeCell ref="B7:I7"/>
    <mergeCell ref="J7:AB8"/>
    <mergeCell ref="B8:I8"/>
    <mergeCell ref="B9:I9"/>
    <mergeCell ref="J9:AB11"/>
    <mergeCell ref="B10:I10"/>
    <mergeCell ref="B11:I11"/>
    <mergeCell ref="C136:D137"/>
    <mergeCell ref="B134:B137"/>
    <mergeCell ref="A113:A137"/>
    <mergeCell ref="N137:AE137"/>
    <mergeCell ref="B12:I12"/>
    <mergeCell ref="J12:AB12"/>
    <mergeCell ref="B13:D13"/>
    <mergeCell ref="A16:B17"/>
    <mergeCell ref="C16:D16"/>
    <mergeCell ref="C17:D17"/>
    <mergeCell ref="E17:F17"/>
    <mergeCell ref="G17:H17"/>
    <mergeCell ref="J17:K17"/>
    <mergeCell ref="M17:N17"/>
    <mergeCell ref="A19:B20"/>
    <mergeCell ref="C19:D19"/>
    <mergeCell ref="E19:AE19"/>
    <mergeCell ref="C20:D20"/>
    <mergeCell ref="E20:I20"/>
    <mergeCell ref="J20:N20"/>
  </mergeCells>
  <phoneticPr fontId="3"/>
  <conditionalFormatting sqref="A112:AI137">
    <cfRule type="expression" dxfId="41" priority="22">
      <formula>IF($AF$19="2",TRUE,FALSE)</formula>
    </cfRule>
  </conditionalFormatting>
  <conditionalFormatting sqref="AC154:AF168 H155:K168">
    <cfRule type="expression" dxfId="40" priority="24" stopIfTrue="1">
      <formula>IF($AF$19="2",TRUE,FALSE)</formula>
    </cfRule>
  </conditionalFormatting>
  <conditionalFormatting sqref="AF120:AF132">
    <cfRule type="expression" dxfId="39" priority="9">
      <formula>IF($AF$19=3,TRUE,FALSE)</formula>
    </cfRule>
  </conditionalFormatting>
  <conditionalFormatting sqref="AL58">
    <cfRule type="notContainsBlanks" dxfId="38" priority="21">
      <formula>LEN(TRIM(AL58))&gt;0</formula>
    </cfRule>
  </conditionalFormatting>
  <conditionalFormatting sqref="AL62">
    <cfRule type="notContainsBlanks" dxfId="37" priority="19">
      <formula>LEN(TRIM(AL62))&gt;0</formula>
    </cfRule>
  </conditionalFormatting>
  <conditionalFormatting sqref="AL66:AL67">
    <cfRule type="notContainsBlanks" dxfId="36" priority="17">
      <formula>LEN(TRIM(AL66))&gt;0</formula>
    </cfRule>
  </conditionalFormatting>
  <conditionalFormatting sqref="AL93:AL97">
    <cfRule type="notContainsBlanks" dxfId="35" priority="14">
      <formula>LEN(TRIM(AL93))&gt;0</formula>
    </cfRule>
  </conditionalFormatting>
  <conditionalFormatting sqref="AL105:AL110">
    <cfRule type="notContainsBlanks" dxfId="34" priority="12">
      <formula>LEN(TRIM(AL105))&gt;0</formula>
    </cfRule>
  </conditionalFormatting>
  <conditionalFormatting sqref="AL114:AL115">
    <cfRule type="notContainsBlanks" dxfId="33" priority="10">
      <formula>LEN(TRIM(AL114))&gt;0</formula>
    </cfRule>
  </conditionalFormatting>
  <conditionalFormatting sqref="AL120:AL132">
    <cfRule type="notContainsBlanks" dxfId="32" priority="8">
      <formula>LEN(TRIM(AL120))&gt;0</formula>
    </cfRule>
  </conditionalFormatting>
  <conditionalFormatting sqref="AL154:AL168">
    <cfRule type="notContainsBlanks" dxfId="31" priority="2">
      <formula>LEN(TRIM(AL154))&gt;0</formula>
    </cfRule>
  </conditionalFormatting>
  <conditionalFormatting sqref="AL154:AM168">
    <cfRule type="notContainsBlanks" dxfId="30" priority="4">
      <formula>LEN(TRIM(AL154))&gt;0</formula>
    </cfRule>
  </conditionalFormatting>
  <conditionalFormatting sqref="AM154:AM168">
    <cfRule type="notContainsBlanks" dxfId="29" priority="3">
      <formula>LEN(TRIM(AM154))&gt;0</formula>
    </cfRule>
    <cfRule type="notContainsBlanks" dxfId="28" priority="6">
      <formula>LEN(TRIM(AM154))&gt;0</formula>
    </cfRule>
  </conditionalFormatting>
  <dataValidations count="24">
    <dataValidation type="list" imeMode="off" allowBlank="1" showInputMessage="1" showErrorMessage="1" sqref="E26:L26" xr:uid="{00000000-0002-0000-0000-000000000000}">
      <formula1>許可区分</formula1>
    </dataValidation>
    <dataValidation type="list" allowBlank="1" showInputMessage="1" showErrorMessage="1" sqref="D155:D168 W154:W168" xr:uid="{00000000-0002-0000-0000-000001000000}">
      <formula1>"一般,特定"</formula1>
    </dataValidation>
    <dataValidation type="list" allowBlank="1" showInputMessage="1" showErrorMessage="1" sqref="C154:C168 U154:V168" xr:uid="{00000000-0002-0000-0000-000002000000}">
      <formula1>"○"</formula1>
    </dataValidation>
    <dataValidation type="list" allowBlank="1" showInputMessage="1" showErrorMessage="1" sqref="E125 E124:M124" xr:uid="{00000000-0002-0000-0000-000003000000}">
      <formula1>業種</formula1>
    </dataValidation>
    <dataValidation imeMode="off" allowBlank="1" showInputMessage="1" showErrorMessage="1" sqref="K29:O29 J33:N33 J30:N30" xr:uid="{00000000-0002-0000-0000-000004000000}"/>
    <dataValidation imeMode="hiragana" allowBlank="1" showInputMessage="1" showErrorMessage="1" sqref="E38:AE38 E81:AE81 E45:AE45 M120:R120 E62:AE62 E89:AE89 E93:AE93 E105:AE105 O51:AE51 I51 L51" xr:uid="{00000000-0002-0000-0000-000005000000}"/>
    <dataValidation imeMode="halfKatakana" allowBlank="1" showInputMessage="1" showErrorMessage="1" sqref="E85:AE85 E42:AE42 E50:P50" xr:uid="{00000000-0002-0000-0000-000006000000}"/>
    <dataValidation imeMode="halfAlpha" allowBlank="1" showInputMessage="1" showErrorMessage="1" sqref="W129:AD129 J129:Q129 E66:L67 E68:Q68 E72:L72 E76:L76 E109:L110 E97:G97 I97:L97 E120:L121 E54:G54 I54:L54 E128:M128 I136:M137 R136:V136 AA136:AE136 E155:N168 Z154:AI168" xr:uid="{00000000-0002-0000-0000-000007000000}"/>
    <dataValidation type="list" allowBlank="1" showInputMessage="1" showErrorMessage="1" sqref="G32:H32" xr:uid="{00000000-0002-0000-0000-000008000000}">
      <formula1>"28,29,30,31,1,2,3,4,5,6,7"</formula1>
    </dataValidation>
    <dataValidation type="list" allowBlank="1" showInputMessage="1" showErrorMessage="1" sqref="M17:N17 M32:N32" xr:uid="{00000000-0002-0000-0000-000009000000}">
      <formula1>日</formula1>
    </dataValidation>
    <dataValidation type="list" allowBlank="1" showInputMessage="1" showErrorMessage="1" sqref="J20:N20" xr:uid="{00000000-0002-0000-0000-00000A000000}">
      <formula1>市内市外</formula1>
    </dataValidation>
    <dataValidation type="list" allowBlank="1" showInputMessage="1" showErrorMessage="1" sqref="U20:Y20" xr:uid="{00000000-0002-0000-0000-00000B000000}">
      <formula1>本社支店</formula1>
    </dataValidation>
    <dataValidation type="list" allowBlank="1" showInputMessage="1" showErrorMessage="1" sqref="E58:J58 E101:J101" xr:uid="{00000000-0002-0000-0000-00000C000000}">
      <formula1>都道府県</formula1>
    </dataValidation>
    <dataValidation type="list" allowBlank="1" showInputMessage="1" showErrorMessage="1" sqref="J32:K32 J17:K17" xr:uid="{00000000-0002-0000-0000-00000D000000}">
      <formula1>月</formula1>
    </dataValidation>
    <dataValidation type="list" allowBlank="1" showInputMessage="1" showErrorMessage="1" sqref="E115:H115" xr:uid="{00000000-0002-0000-0000-00000E000000}">
      <formula1>校区</formula1>
    </dataValidation>
    <dataValidation type="list" allowBlank="1" showInputMessage="1" showErrorMessage="1" sqref="G29:H29" xr:uid="{00000000-0002-0000-0000-00000F000000}">
      <formula1>"25,26,27,28,29,30,31,1,2,3,4,5,6"</formula1>
    </dataValidation>
    <dataValidation type="list" allowBlank="1" showInputMessage="1" showErrorMessage="1" sqref="G17:H17" xr:uid="{00000000-0002-0000-0000-000010000000}">
      <formula1>"5,6,7"</formula1>
    </dataValidation>
    <dataValidation type="list" showInputMessage="1" showErrorMessage="1" sqref="J132:Q132 W132:AD132" xr:uid="{00000000-0002-0000-0000-000011000000}">
      <formula1>とび内訳</formula1>
    </dataValidation>
    <dataValidation type="list" allowBlank="1" showInputMessage="1" showErrorMessage="1" sqref="E32:F32" xr:uid="{00000000-0002-0000-0000-000012000000}">
      <formula1>"平成,令和"</formula1>
    </dataValidation>
    <dataValidation type="list" imeMode="hiragana" allowBlank="1" showInputMessage="1" showErrorMessage="1" sqref="E51:F51" xr:uid="{00000000-0002-0000-0000-000013000000}">
      <formula1>元号</formula1>
    </dataValidation>
    <dataValidation type="list" imeMode="hiragana" allowBlank="1" showInputMessage="1" showErrorMessage="1" sqref="G51:H51" xr:uid="{00000000-0002-0000-0000-000014000000}">
      <formula1>年</formula1>
    </dataValidation>
    <dataValidation type="list" imeMode="hiragana" allowBlank="1" showInputMessage="1" showErrorMessage="1" sqref="J51:K51" xr:uid="{00000000-0002-0000-0000-000015000000}">
      <formula1>月</formula1>
    </dataValidation>
    <dataValidation type="list" imeMode="hiragana" allowBlank="1" showInputMessage="1" showErrorMessage="1" sqref="M51:N51" xr:uid="{00000000-0002-0000-0000-000016000000}">
      <formula1>日</formula1>
    </dataValidation>
    <dataValidation type="list" allowBlank="1" showInputMessage="1" showErrorMessage="1" sqref="G48" xr:uid="{00000000-0002-0000-0000-000017000000}">
      <formula1>"八代市,氷川町"</formula1>
    </dataValidation>
  </dataValidations>
  <pageMargins left="0.39370078740157483" right="0.19685039370078741" top="0.39370078740157483" bottom="0.19685039370078741"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A1:I26"/>
  <sheetViews>
    <sheetView view="pageBreakPreview" zoomScaleNormal="100" zoomScaleSheetLayoutView="100" workbookViewId="0">
      <selection activeCell="G2" sqref="G2:I2"/>
    </sheetView>
  </sheetViews>
  <sheetFormatPr defaultRowHeight="13.5" x14ac:dyDescent="0.15"/>
  <cols>
    <col min="1" max="16384" width="9" style="141"/>
  </cols>
  <sheetData>
    <row r="1" spans="1:9" ht="36" customHeight="1" x14ac:dyDescent="0.15">
      <c r="A1" s="140"/>
      <c r="H1" s="660" t="s">
        <v>547</v>
      </c>
      <c r="I1" s="660"/>
    </row>
    <row r="2" spans="1:9" ht="21" customHeight="1" x14ac:dyDescent="0.15">
      <c r="G2" s="661" t="str">
        <f>IF(OR(ISBLANK(■入力シート!G17),ISBLANK(■入力シート!J17),ISBLANK(■入力シート!M17)),"平成　　年　　月　　日","平成"&amp;■入力シート!G17&amp;"年"&amp;■入力シート!J17&amp;"月"&amp;■入力シート!M17&amp;"日")</f>
        <v>平成　　年　　月　　日</v>
      </c>
      <c r="H2" s="661"/>
      <c r="I2" s="661"/>
    </row>
    <row r="3" spans="1:9" x14ac:dyDescent="0.15">
      <c r="A3" s="140"/>
    </row>
    <row r="4" spans="1:9" ht="23.25" customHeight="1" x14ac:dyDescent="0.15">
      <c r="A4" s="140" t="s">
        <v>506</v>
      </c>
    </row>
    <row r="5" spans="1:9" x14ac:dyDescent="0.15">
      <c r="A5" s="140"/>
    </row>
    <row r="6" spans="1:9" x14ac:dyDescent="0.15">
      <c r="A6" s="140"/>
    </row>
    <row r="7" spans="1:9" ht="20.25" customHeight="1" x14ac:dyDescent="0.15">
      <c r="A7" s="140"/>
      <c r="D7" s="658" t="s">
        <v>94</v>
      </c>
      <c r="E7" s="658"/>
      <c r="F7" s="659" t="str">
        <f>IF(ISBLANK(参照用シート!$AA4),"",参照用シート!AA4&amp;参照用シート!AB4)</f>
        <v/>
      </c>
      <c r="G7" s="659"/>
      <c r="H7" s="659"/>
    </row>
    <row r="8" spans="1:9" x14ac:dyDescent="0.15">
      <c r="A8" s="140"/>
    </row>
    <row r="9" spans="1:9" ht="20.25" customHeight="1" x14ac:dyDescent="0.15">
      <c r="A9" s="140"/>
      <c r="D9" s="658" t="s">
        <v>13</v>
      </c>
      <c r="E9" s="658"/>
      <c r="F9" s="659" t="str">
        <f>IF(ISBLANK(参照用シート!$AD4),"",参照用シート!AD4)</f>
        <v/>
      </c>
      <c r="G9" s="659"/>
      <c r="H9" s="659"/>
    </row>
    <row r="10" spans="1:9" x14ac:dyDescent="0.15">
      <c r="A10" s="140"/>
    </row>
    <row r="11" spans="1:9" ht="20.25" customHeight="1" x14ac:dyDescent="0.15">
      <c r="A11" s="140"/>
      <c r="D11" s="658" t="s">
        <v>507</v>
      </c>
      <c r="E11" s="658"/>
      <c r="F11" s="659" t="str">
        <f>IF(ISBLANK(参照用シート!$AF4),"",参照用シート!$AE4&amp;"　"&amp;参照用シート!$AF4)</f>
        <v>　</v>
      </c>
      <c r="G11" s="659"/>
      <c r="H11" s="659"/>
      <c r="I11" s="141" t="s">
        <v>425</v>
      </c>
    </row>
    <row r="12" spans="1:9" x14ac:dyDescent="0.15">
      <c r="A12" s="140"/>
    </row>
    <row r="13" spans="1:9" x14ac:dyDescent="0.15">
      <c r="A13" s="140"/>
    </row>
    <row r="14" spans="1:9" ht="23.25" customHeight="1" x14ac:dyDescent="0.15">
      <c r="A14" s="652" t="s">
        <v>508</v>
      </c>
      <c r="B14" s="652"/>
      <c r="C14" s="652"/>
      <c r="D14" s="652"/>
      <c r="E14" s="652"/>
      <c r="F14" s="652"/>
      <c r="G14" s="652"/>
      <c r="H14" s="652"/>
      <c r="I14" s="652"/>
    </row>
    <row r="15" spans="1:9" x14ac:dyDescent="0.15">
      <c r="A15" s="140"/>
    </row>
    <row r="16" spans="1:9" ht="24.75" customHeight="1" x14ac:dyDescent="0.15">
      <c r="A16" s="653" t="s">
        <v>509</v>
      </c>
      <c r="B16" s="653"/>
      <c r="C16" s="653"/>
      <c r="D16" s="653"/>
      <c r="E16" s="653"/>
      <c r="F16" s="653"/>
      <c r="G16" s="653"/>
      <c r="H16" s="653"/>
      <c r="I16" s="653"/>
    </row>
    <row r="17" spans="1:9" ht="24.75" customHeight="1" x14ac:dyDescent="0.15">
      <c r="A17" s="653"/>
      <c r="B17" s="653"/>
      <c r="C17" s="653"/>
      <c r="D17" s="653"/>
      <c r="E17" s="653"/>
      <c r="F17" s="653"/>
      <c r="G17" s="653"/>
      <c r="H17" s="653"/>
      <c r="I17" s="653"/>
    </row>
    <row r="18" spans="1:9" x14ac:dyDescent="0.15">
      <c r="A18" s="142"/>
      <c r="B18" s="142"/>
      <c r="C18" s="142"/>
      <c r="D18" s="142"/>
      <c r="E18" s="142"/>
      <c r="F18" s="142"/>
      <c r="G18" s="142"/>
      <c r="H18" s="142"/>
      <c r="I18" s="142"/>
    </row>
    <row r="19" spans="1:9" x14ac:dyDescent="0.15">
      <c r="A19" s="654" t="s">
        <v>510</v>
      </c>
      <c r="B19" s="654"/>
      <c r="C19" s="654"/>
      <c r="D19" s="654"/>
      <c r="E19" s="654"/>
      <c r="F19" s="654"/>
      <c r="G19" s="654"/>
      <c r="H19" s="654"/>
      <c r="I19" s="654"/>
    </row>
    <row r="20" spans="1:9" x14ac:dyDescent="0.15">
      <c r="A20" s="140"/>
    </row>
    <row r="21" spans="1:9" ht="51" customHeight="1" x14ac:dyDescent="0.15">
      <c r="B21" s="655" t="s">
        <v>511</v>
      </c>
      <c r="C21" s="655"/>
      <c r="D21" s="655"/>
      <c r="E21" s="656"/>
      <c r="F21" s="656"/>
      <c r="G21" s="656"/>
      <c r="H21" s="656"/>
    </row>
    <row r="22" spans="1:9" ht="51" customHeight="1" x14ac:dyDescent="0.15">
      <c r="B22" s="655" t="s">
        <v>512</v>
      </c>
      <c r="C22" s="655"/>
      <c r="D22" s="655"/>
      <c r="E22" s="656"/>
      <c r="F22" s="656"/>
      <c r="G22" s="656"/>
      <c r="H22" s="656"/>
    </row>
    <row r="23" spans="1:9" ht="51" customHeight="1" x14ac:dyDescent="0.15">
      <c r="B23" s="655" t="s">
        <v>513</v>
      </c>
      <c r="C23" s="655"/>
      <c r="D23" s="655"/>
      <c r="E23" s="657"/>
      <c r="F23" s="657"/>
      <c r="G23" s="657"/>
      <c r="H23" s="657"/>
    </row>
    <row r="24" spans="1:9" ht="28.5" customHeight="1" x14ac:dyDescent="0.15">
      <c r="A24" s="140"/>
    </row>
    <row r="25" spans="1:9" x14ac:dyDescent="0.15">
      <c r="A25" s="651" t="s">
        <v>514</v>
      </c>
      <c r="B25" s="651"/>
      <c r="C25" s="651"/>
      <c r="D25" s="651"/>
      <c r="E25" s="651"/>
      <c r="F25" s="651"/>
      <c r="G25" s="651"/>
      <c r="H25" s="651"/>
      <c r="I25" s="651"/>
    </row>
    <row r="26" spans="1:9" x14ac:dyDescent="0.15">
      <c r="A26" s="143"/>
    </row>
  </sheetData>
  <mergeCells count="18">
    <mergeCell ref="D11:E11"/>
    <mergeCell ref="F11:H11"/>
    <mergeCell ref="H1:I1"/>
    <mergeCell ref="G2:I2"/>
    <mergeCell ref="D7:E7"/>
    <mergeCell ref="F7:H7"/>
    <mergeCell ref="D9:E9"/>
    <mergeCell ref="F9:H9"/>
    <mergeCell ref="A25:I25"/>
    <mergeCell ref="A14:I14"/>
    <mergeCell ref="A16:I17"/>
    <mergeCell ref="A19:I19"/>
    <mergeCell ref="B22:D22"/>
    <mergeCell ref="E22:H22"/>
    <mergeCell ref="B23:D23"/>
    <mergeCell ref="E23:H23"/>
    <mergeCell ref="B21:D21"/>
    <mergeCell ref="E21:H21"/>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tabColor indexed="45"/>
    <pageSetUpPr fitToPage="1"/>
  </sheetPr>
  <dimension ref="A1:G22"/>
  <sheetViews>
    <sheetView view="pageBreakPreview" topLeftCell="A12" zoomScale="85" zoomScaleNormal="100" zoomScaleSheetLayoutView="100" workbookViewId="0">
      <selection activeCell="D16" sqref="D16:E16"/>
    </sheetView>
  </sheetViews>
  <sheetFormatPr defaultColWidth="26.75" defaultRowHeight="14.25" x14ac:dyDescent="0.15"/>
  <cols>
    <col min="1" max="1" width="4.625" style="43" customWidth="1"/>
    <col min="2" max="2" width="16.125" style="44" customWidth="1"/>
    <col min="3" max="3" width="4.625" style="43" customWidth="1"/>
    <col min="4" max="4" width="27.625" style="43" customWidth="1"/>
    <col min="5" max="5" width="33.625" style="43" customWidth="1"/>
    <col min="6" max="6" width="9" style="43" customWidth="1"/>
    <col min="7" max="7" width="74.25" style="43" customWidth="1"/>
    <col min="8" max="16384" width="26.75" style="43"/>
  </cols>
  <sheetData>
    <row r="1" spans="1:7" x14ac:dyDescent="0.15">
      <c r="E1" s="59" t="s">
        <v>777</v>
      </c>
    </row>
    <row r="2" spans="1:7" ht="42" customHeight="1" x14ac:dyDescent="0.25">
      <c r="A2" s="669" t="s">
        <v>108</v>
      </c>
      <c r="B2" s="669"/>
      <c r="C2" s="669"/>
      <c r="D2" s="669"/>
      <c r="E2" s="669"/>
    </row>
    <row r="3" spans="1:7" ht="21" customHeight="1" x14ac:dyDescent="0.15"/>
    <row r="4" spans="1:7" ht="30" customHeight="1" x14ac:dyDescent="0.15">
      <c r="E4" s="46" t="str">
        <f>IF(OR(ISBLANK(■入力シート!G17),ISBLANK(■入力シート!J17),ISBLANK(■入力シート!M17)),"令和　　年　　月　　日","令和"&amp;■入力シート!G17&amp;"年"&amp;■入力シート!J17&amp;"月"&amp;■入力シート!M17&amp;"日")</f>
        <v>令和　　年　　月　　日</v>
      </c>
    </row>
    <row r="5" spans="1:7" ht="45" customHeight="1" x14ac:dyDescent="0.15">
      <c r="A5" s="44" t="s">
        <v>849</v>
      </c>
      <c r="B5" s="322"/>
      <c r="C5" s="322"/>
      <c r="G5" s="666" t="s">
        <v>891</v>
      </c>
    </row>
    <row r="6" spans="1:7" ht="30" customHeight="1" x14ac:dyDescent="0.15">
      <c r="G6" s="667"/>
    </row>
    <row r="7" spans="1:7" ht="33" customHeight="1" x14ac:dyDescent="0.15">
      <c r="A7" s="662" t="s">
        <v>89</v>
      </c>
      <c r="B7" s="662"/>
      <c r="G7" s="667"/>
    </row>
    <row r="8" spans="1:7" ht="39" customHeight="1" x14ac:dyDescent="0.2">
      <c r="B8" s="47" t="s">
        <v>109</v>
      </c>
      <c r="C8" s="48"/>
      <c r="D8" s="663" t="str">
        <f>IF(OR(■入力シート!U20="本社（店）",ISBLANK(参照用シート!$AK$4)),"",参照用シート!$AJ$4&amp;参照用シート!$AK$4)</f>
        <v>00</v>
      </c>
      <c r="E8" s="663"/>
      <c r="G8" s="668"/>
    </row>
    <row r="9" spans="1:7" ht="39" customHeight="1" x14ac:dyDescent="0.2">
      <c r="B9" s="46" t="s">
        <v>110</v>
      </c>
      <c r="D9" s="663">
        <f>IF(OR(■入力シート!U20="本社（店）",ISBLANK(参照用シート!$AM$4)),"",参照用シート!$AM$4)</f>
        <v>0</v>
      </c>
      <c r="E9" s="663"/>
    </row>
    <row r="10" spans="1:7" ht="39" customHeight="1" x14ac:dyDescent="0.2">
      <c r="B10" s="47" t="s">
        <v>91</v>
      </c>
      <c r="D10" s="60">
        <f>IF(OR(■入力シート!U20="本社（店）",ISBLANK(参照用シート!$AN$4)),"",参照用シート!$AN$4)</f>
        <v>0</v>
      </c>
      <c r="E10" s="61">
        <f>IF(OR(■入力シート!U20="本社（店）",ISBLANK(参照用シート!$AO$4)),"",参照用シート!$AO$4)</f>
        <v>0</v>
      </c>
    </row>
    <row r="11" spans="1:7" ht="42" customHeight="1" x14ac:dyDescent="0.15"/>
    <row r="12" spans="1:7" ht="30" customHeight="1" x14ac:dyDescent="0.15">
      <c r="A12" s="43" t="s">
        <v>88</v>
      </c>
    </row>
    <row r="13" spans="1:7" ht="30" customHeight="1" x14ac:dyDescent="0.15"/>
    <row r="14" spans="1:7" ht="30" customHeight="1" x14ac:dyDescent="0.15">
      <c r="A14" s="662" t="s">
        <v>111</v>
      </c>
      <c r="B14" s="662"/>
      <c r="D14" s="43" t="s">
        <v>112</v>
      </c>
    </row>
    <row r="15" spans="1:7" ht="30" customHeight="1" x14ac:dyDescent="0.15"/>
    <row r="16" spans="1:7" ht="36" customHeight="1" x14ac:dyDescent="0.15">
      <c r="A16" s="662" t="s">
        <v>113</v>
      </c>
      <c r="B16" s="662"/>
      <c r="D16" s="664" t="s">
        <v>899</v>
      </c>
      <c r="E16" s="664"/>
    </row>
    <row r="17" spans="1:5" ht="30" customHeight="1" x14ac:dyDescent="0.15">
      <c r="D17" s="665"/>
      <c r="E17" s="665"/>
    </row>
    <row r="18" spans="1:5" ht="30" customHeight="1" x14ac:dyDescent="0.15"/>
    <row r="19" spans="1:5" ht="33" customHeight="1" x14ac:dyDescent="0.15">
      <c r="A19" s="662" t="s">
        <v>114</v>
      </c>
      <c r="B19" s="662"/>
    </row>
    <row r="20" spans="1:5" ht="39" customHeight="1" x14ac:dyDescent="0.2">
      <c r="B20" s="46" t="s">
        <v>90</v>
      </c>
      <c r="D20" s="663" t="str">
        <f>IF(OR(■入力シート!U20="本社（店）",ISBLANK(参照用シート!$AB$4)),"",参照用シート!$AA$4&amp;参照用シート!$AB$4)</f>
        <v/>
      </c>
      <c r="E20" s="663"/>
    </row>
    <row r="21" spans="1:5" ht="39" customHeight="1" x14ac:dyDescent="0.2">
      <c r="B21" s="46" t="s">
        <v>13</v>
      </c>
      <c r="D21" s="663" t="str">
        <f>IF(OR(■入力シート!U20="本社（店）",ISBLANK(参照用シート!$AD$4)),"",参照用シート!$AD$4)</f>
        <v/>
      </c>
      <c r="E21" s="663"/>
    </row>
    <row r="22" spans="1:5" ht="39" customHeight="1" x14ac:dyDescent="0.2">
      <c r="B22" s="47" t="s">
        <v>91</v>
      </c>
      <c r="D22" s="53" t="str">
        <f>IF(OR(■入力シート!U20="本社（店）",ISBLANK(参照用シート!$AE$4)),"",参照用シート!$AE$4)</f>
        <v/>
      </c>
      <c r="E22" s="54" t="str">
        <f>IF(OR(■入力シート!U20="本社（店）",ISBLANK(参照用シート!$AF$4)),"",参照用シート!$AF$4)</f>
        <v/>
      </c>
    </row>
  </sheetData>
  <sheetProtection algorithmName="SHA-512" hashValue="7iZWYYod58n/IBmPML7a728fcqFyO/YrBz9PU1BRHYEppzyZSGixTIHGhJ+I5N8vaxvQTJec0kKwHjZrTG3jHQ==" saltValue="g6Tna2fN0egAPHg9D8RU7g==" spinCount="100000" sheet="1" objects="1" scenarios="1"/>
  <mergeCells count="12">
    <mergeCell ref="G5:G8"/>
    <mergeCell ref="D8:E8"/>
    <mergeCell ref="A2:E2"/>
    <mergeCell ref="A7:B7"/>
    <mergeCell ref="A14:B14"/>
    <mergeCell ref="A19:B19"/>
    <mergeCell ref="D21:E21"/>
    <mergeCell ref="D20:E20"/>
    <mergeCell ref="D16:E16"/>
    <mergeCell ref="D9:E9"/>
    <mergeCell ref="A16:B16"/>
    <mergeCell ref="D17:E17"/>
  </mergeCells>
  <phoneticPr fontId="3"/>
  <printOptions horizontalCentered="1"/>
  <pageMargins left="0.78740157480314965" right="0.59055118110236227" top="0.78740157480314965" bottom="0.78740157480314965" header="0.51181102362204722" footer="0.51181102362204722"/>
  <pageSetup paperSize="9" orientation="portrait"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tabColor indexed="45"/>
    <pageSetUpPr fitToPage="1"/>
  </sheetPr>
  <dimension ref="A1:G21"/>
  <sheetViews>
    <sheetView view="pageBreakPreview" zoomScale="85" zoomScaleNormal="100" zoomScaleSheetLayoutView="85" workbookViewId="0">
      <selection activeCell="G22" sqref="G22"/>
    </sheetView>
  </sheetViews>
  <sheetFormatPr defaultRowHeight="33" customHeight="1" x14ac:dyDescent="0.15"/>
  <cols>
    <col min="1" max="1" width="6.375" style="43" customWidth="1"/>
    <col min="2" max="2" width="16.125" style="43" customWidth="1"/>
    <col min="3" max="3" width="5.625" style="43" customWidth="1"/>
    <col min="4" max="4" width="25.625" style="43" customWidth="1"/>
    <col min="5" max="5" width="28.625" style="43" customWidth="1"/>
    <col min="6" max="6" width="9" style="43"/>
    <col min="7" max="7" width="71.75" style="43" customWidth="1"/>
    <col min="8" max="16384" width="9" style="43"/>
  </cols>
  <sheetData>
    <row r="1" spans="1:7" ht="14.25" x14ac:dyDescent="0.15">
      <c r="B1" s="44"/>
      <c r="E1" s="59" t="s">
        <v>363</v>
      </c>
    </row>
    <row r="2" spans="1:7" ht="42" customHeight="1" x14ac:dyDescent="0.25">
      <c r="A2" s="669" t="s">
        <v>97</v>
      </c>
      <c r="B2" s="669"/>
      <c r="C2" s="669"/>
      <c r="D2" s="669"/>
      <c r="E2" s="669"/>
    </row>
    <row r="3" spans="1:7" ht="33" customHeight="1" x14ac:dyDescent="0.15">
      <c r="B3" s="44"/>
    </row>
    <row r="4" spans="1:7" ht="33" customHeight="1" x14ac:dyDescent="0.15">
      <c r="B4" s="44"/>
      <c r="E4" s="45" t="str">
        <f>IF(OR(ISBLANK(■入力シート!G17),ISBLANK(■入力シート!J17),ISBLANK(■入力シート!M17)),"令和　　年　　月　　日","令和"&amp;■入力シート!G17&amp;"年"&amp;■入力シート!J17&amp;"月"&amp;■入力シート!M17&amp;"日")</f>
        <v>令和　　年　　月　　日</v>
      </c>
      <c r="G4" s="666" t="s">
        <v>889</v>
      </c>
    </row>
    <row r="5" spans="1:7" ht="33" customHeight="1" x14ac:dyDescent="0.15">
      <c r="A5" s="44" t="s">
        <v>849</v>
      </c>
      <c r="B5" s="322"/>
      <c r="G5" s="668"/>
    </row>
    <row r="6" spans="1:7" ht="33" customHeight="1" x14ac:dyDescent="0.15">
      <c r="G6" s="348"/>
    </row>
    <row r="7" spans="1:7" ht="33" customHeight="1" thickBot="1" x14ac:dyDescent="0.2">
      <c r="D7" s="131" t="s">
        <v>93</v>
      </c>
      <c r="G7" s="348"/>
    </row>
    <row r="8" spans="1:7" ht="115.5" customHeight="1" x14ac:dyDescent="0.15">
      <c r="D8" s="50"/>
      <c r="G8" s="670" t="s">
        <v>890</v>
      </c>
    </row>
    <row r="9" spans="1:7" ht="33" customHeight="1" x14ac:dyDescent="0.15">
      <c r="G9" s="671"/>
    </row>
    <row r="10" spans="1:7" ht="33" customHeight="1" x14ac:dyDescent="0.15">
      <c r="G10" s="671"/>
    </row>
    <row r="11" spans="1:7" ht="33" customHeight="1" x14ac:dyDescent="0.15">
      <c r="A11" s="49" t="s">
        <v>95</v>
      </c>
      <c r="G11" s="671"/>
    </row>
    <row r="12" spans="1:7" ht="33" customHeight="1" x14ac:dyDescent="0.15">
      <c r="G12" s="671"/>
    </row>
    <row r="13" spans="1:7" ht="45" customHeight="1" x14ac:dyDescent="0.2">
      <c r="B13" s="46" t="s">
        <v>94</v>
      </c>
      <c r="D13" s="674" t="str">
        <f>IF(ISBLANK(参照用シート!$H$4),"",IF(参照用シート!$H$4="本社（店）",参照用シート!$AA$4&amp;参照用シート!$AB$4,参照用シート!$AJ$4&amp;参照用シート!$AK$4))</f>
        <v>00</v>
      </c>
      <c r="E13" s="674"/>
      <c r="G13" s="671"/>
    </row>
    <row r="14" spans="1:7" ht="45" customHeight="1" x14ac:dyDescent="0.2">
      <c r="A14" s="43" t="s">
        <v>92</v>
      </c>
      <c r="B14" s="46" t="s">
        <v>13</v>
      </c>
      <c r="D14" s="674">
        <f>IF(ISBLANK(参照用シート!$H$4),"",IF(参照用シート!$H$4="本社（店）",IF(ISBLANK(参照用シート!$AD$4),"",参照用シート!$AD$4),IF(ISBLANK(参照用シート!$AM$4),"",参照用シート!$AM$4)))</f>
        <v>0</v>
      </c>
      <c r="E14" s="674"/>
      <c r="G14" s="671"/>
    </row>
    <row r="15" spans="1:7" ht="45" customHeight="1" x14ac:dyDescent="0.2">
      <c r="B15" s="47" t="s">
        <v>96</v>
      </c>
      <c r="D15" s="66">
        <f>IF(ISBLANK(参照用シート!$H$4),"",IF(参照用シート!$H$4="本社（店）",IF(ISBLANK(参照用シート!$AE$4),"",参照用シート!$AE$4),IF(ISBLANK(参照用シート!$AN$4),"",参照用シート!$AN$4)))</f>
        <v>0</v>
      </c>
      <c r="E15" s="67">
        <f>IF(ISBLANK(参照用シート!$H$4),"",IF(参照用シート!$H$4="本社（店）",参照用シート!$AF$4,参照用シート!$AO$4))</f>
        <v>0</v>
      </c>
      <c r="G15" s="671"/>
    </row>
    <row r="16" spans="1:7" ht="33" customHeight="1" thickBot="1" x14ac:dyDescent="0.25">
      <c r="B16" s="47"/>
      <c r="D16" s="51"/>
      <c r="E16" s="52"/>
      <c r="G16" s="672"/>
    </row>
    <row r="17" spans="1:5" ht="33" customHeight="1" x14ac:dyDescent="0.2">
      <c r="B17" s="47"/>
      <c r="D17" s="51"/>
      <c r="E17" s="52"/>
    </row>
    <row r="19" spans="1:5" ht="34.5" customHeight="1" x14ac:dyDescent="0.15">
      <c r="A19" s="673" t="s">
        <v>99</v>
      </c>
      <c r="B19" s="673"/>
      <c r="C19" s="673"/>
      <c r="D19" s="673"/>
      <c r="E19" s="673"/>
    </row>
    <row r="20" spans="1:5" ht="34.5" customHeight="1" x14ac:dyDescent="0.15">
      <c r="A20" s="673" t="s">
        <v>100</v>
      </c>
      <c r="B20" s="673"/>
      <c r="C20" s="673"/>
      <c r="D20" s="673"/>
      <c r="E20" s="673"/>
    </row>
    <row r="21" spans="1:5" ht="34.5" customHeight="1" x14ac:dyDescent="0.15">
      <c r="A21" s="673" t="s">
        <v>115</v>
      </c>
      <c r="B21" s="673"/>
      <c r="C21" s="673"/>
      <c r="D21" s="673"/>
      <c r="E21" s="673"/>
    </row>
  </sheetData>
  <sheetProtection algorithmName="SHA-512" hashValue="qhNLyfMgaTSsLhnfm4wEq+shQ4+K/DEGdGp6LS0uOsAd1CTGV4CsX0lZGkzppG6DThfrKZkeag1dqTlddh5+gg==" saltValue="E61dAUMf7ENyM676pLHzBA==" spinCount="100000" sheet="1" objects="1" scenarios="1"/>
  <mergeCells count="8">
    <mergeCell ref="G4:G5"/>
    <mergeCell ref="G8:G16"/>
    <mergeCell ref="A20:E20"/>
    <mergeCell ref="A21:E21"/>
    <mergeCell ref="A2:E2"/>
    <mergeCell ref="A19:E19"/>
    <mergeCell ref="D14:E14"/>
    <mergeCell ref="D13:E13"/>
  </mergeCells>
  <phoneticPr fontId="3"/>
  <pageMargins left="0.98425196850393704" right="0.78740157480314965" top="0.59055118110236227" bottom="0.59055118110236227" header="0.39370078740157483" footer="0.39370078740157483"/>
  <pageSetup paperSize="9" orientation="portrait"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tabColor indexed="45"/>
    <pageSetUpPr fitToPage="1"/>
  </sheetPr>
  <dimension ref="A1:J21"/>
  <sheetViews>
    <sheetView view="pageBreakPreview" zoomScaleNormal="100" zoomScaleSheetLayoutView="100" workbookViewId="0">
      <selection activeCell="E4" sqref="E4"/>
    </sheetView>
  </sheetViews>
  <sheetFormatPr defaultRowHeight="33" customHeight="1" x14ac:dyDescent="0.15"/>
  <cols>
    <col min="1" max="1" width="6.375" style="63" customWidth="1"/>
    <col min="2" max="2" width="16.125" style="43" customWidth="1"/>
    <col min="3" max="3" width="5.625" style="43" customWidth="1"/>
    <col min="4" max="4" width="25.625" style="43" customWidth="1"/>
    <col min="5" max="5" width="28.625" style="43" customWidth="1"/>
    <col min="6" max="6" width="9" style="43"/>
    <col min="7" max="7" width="62.5" style="43" customWidth="1"/>
    <col min="8" max="16384" width="9" style="43"/>
  </cols>
  <sheetData>
    <row r="1" spans="1:10" ht="14.25" x14ac:dyDescent="0.15">
      <c r="B1" s="44"/>
      <c r="E1" s="59" t="s">
        <v>364</v>
      </c>
    </row>
    <row r="2" spans="1:10" ht="42" customHeight="1" x14ac:dyDescent="0.25">
      <c r="A2" s="669" t="s">
        <v>850</v>
      </c>
      <c r="B2" s="669"/>
      <c r="C2" s="669"/>
      <c r="D2" s="669"/>
      <c r="E2" s="669"/>
      <c r="G2" s="694" t="s">
        <v>894</v>
      </c>
    </row>
    <row r="3" spans="1:10" ht="33" customHeight="1" x14ac:dyDescent="0.15">
      <c r="B3" s="44"/>
      <c r="G3" s="695"/>
    </row>
    <row r="4" spans="1:10" ht="30" customHeight="1" x14ac:dyDescent="0.15">
      <c r="B4" s="44"/>
      <c r="E4" s="45" t="str">
        <f>IF(OR(ISBLANK(■入力シート!G17),ISBLANK(■入力シート!J17),ISBLANK(■入力シート!M17)),"令和　　年　　月　　日","令和"&amp;■入力シート!G17&amp;"年"&amp;■入力シート!J17&amp;"月"&amp;■入力シート!M17&amp;"日")</f>
        <v>令和　　年　　月　　日</v>
      </c>
      <c r="G4" s="696"/>
    </row>
    <row r="5" spans="1:10" ht="30" customHeight="1" x14ac:dyDescent="0.15">
      <c r="A5" s="323" t="s">
        <v>849</v>
      </c>
      <c r="B5" s="322"/>
    </row>
    <row r="7" spans="1:10" ht="54" customHeight="1" x14ac:dyDescent="0.15">
      <c r="A7" s="692" t="s">
        <v>882</v>
      </c>
      <c r="B7" s="692"/>
      <c r="C7" s="692"/>
      <c r="D7" s="692"/>
      <c r="E7" s="692"/>
    </row>
    <row r="9" spans="1:10" ht="33" customHeight="1" x14ac:dyDescent="0.2">
      <c r="A9" s="693" t="s">
        <v>164</v>
      </c>
      <c r="B9" s="693"/>
      <c r="C9" s="693"/>
    </row>
    <row r="10" spans="1:10" ht="44.25" customHeight="1" x14ac:dyDescent="0.2">
      <c r="B10" s="46" t="s">
        <v>90</v>
      </c>
      <c r="D10" s="674" t="str">
        <f>IF(ISBLANK(参照用シート!$H$4),"",IF(参照用シート!B4="市郡外","",IF(参照用シート!$H$4="本社（店）",参照用シート!$AA$4&amp;参照用シート!$AB$4,参照用シート!$AJ$4&amp;参照用シート!$AK$4)))</f>
        <v>00</v>
      </c>
      <c r="E10" s="674"/>
    </row>
    <row r="11" spans="1:10" ht="45" customHeight="1" thickBot="1" x14ac:dyDescent="0.25">
      <c r="A11" s="63" t="s">
        <v>92</v>
      </c>
      <c r="B11" s="46" t="s">
        <v>13</v>
      </c>
      <c r="D11" s="674">
        <f>IF(ISBLANK(参照用シート!$H$4),"",IF(参照用シート!B4="市郡外","",IF(参照用シート!$H$4="本社（店）",IF(ISBLANK(参照用シート!$AD$4),"",参照用シート!$AD$4),IF(ISBLANK(参照用シート!$AM$4),"",参照用シート!$AM$4))))</f>
        <v>0</v>
      </c>
      <c r="E11" s="674"/>
    </row>
    <row r="12" spans="1:10" ht="45" customHeight="1" x14ac:dyDescent="0.2">
      <c r="B12" s="47" t="s">
        <v>96</v>
      </c>
      <c r="D12" s="66">
        <f>IF(ISBLANK(参照用シート!$H$4),"",IF(参照用シート!B4="市郡外","",IF(参照用シート!$H$4="本社（店）",IF(ISBLANK(参照用シート!$AE$4),"",参照用シート!$AE$4),IF(ISBLANK(参照用シート!$AN$4),"",参照用シート!$AN$4))))</f>
        <v>0</v>
      </c>
      <c r="E12" s="67">
        <f>IF(ISBLANK(参照用シート!$H$4),"",IF(参照用シート!B4="市郡外","",IF(参照用シート!$H$4="本社（店）",参照用シート!$AF$4,参照用シート!$AO$4)))</f>
        <v>0</v>
      </c>
      <c r="F12" s="676" t="s">
        <v>888</v>
      </c>
      <c r="G12" s="677"/>
      <c r="H12" s="677"/>
      <c r="I12" s="677"/>
      <c r="J12" s="678"/>
    </row>
    <row r="13" spans="1:10" ht="60" customHeight="1" thickBot="1" x14ac:dyDescent="0.25">
      <c r="B13" s="47"/>
      <c r="D13" s="51"/>
      <c r="E13" s="52"/>
      <c r="F13" s="679"/>
      <c r="G13" s="680"/>
      <c r="H13" s="680"/>
      <c r="I13" s="680"/>
      <c r="J13" s="681"/>
    </row>
    <row r="14" spans="1:10" ht="33" customHeight="1" x14ac:dyDescent="0.2">
      <c r="A14" s="691" t="s">
        <v>893</v>
      </c>
      <c r="B14" s="691"/>
      <c r="C14" s="691"/>
      <c r="D14" s="51"/>
      <c r="E14" s="52"/>
      <c r="F14" s="682" t="s">
        <v>883</v>
      </c>
      <c r="G14" s="683"/>
      <c r="H14" s="683"/>
      <c r="I14" s="683"/>
      <c r="J14" s="684"/>
    </row>
    <row r="15" spans="1:10" ht="45" customHeight="1" x14ac:dyDescent="0.2">
      <c r="B15" s="47" t="str">
        <f>IF(■入力シート!E48="","",IF(■入力シート!E48="八代市","居住地","居住地"))</f>
        <v/>
      </c>
      <c r="D15" s="675" t="str">
        <f>IF(■入力シート!E48="","",IF(■入力シート!E48="八代市",■入力シート!X48,■入力シート!X48))</f>
        <v/>
      </c>
      <c r="E15" s="675"/>
      <c r="F15" s="685"/>
      <c r="G15" s="686"/>
      <c r="H15" s="686"/>
      <c r="I15" s="686"/>
      <c r="J15" s="687"/>
    </row>
    <row r="16" spans="1:10" ht="45" customHeight="1" x14ac:dyDescent="0.2">
      <c r="B16" s="47" t="str">
        <f>IF(■入力シート!E48="","",IF(■入力シート!E48="八代市","フリガナ","フリガナ"))</f>
        <v/>
      </c>
      <c r="D16" s="675" t="str">
        <f>IF(■入力シート!E48="","",IF(■入力シート!E48="八代市",参照用シート!$Q$4,参照用シート!$Q$4))</f>
        <v/>
      </c>
      <c r="E16" s="675"/>
      <c r="F16" s="685"/>
      <c r="G16" s="686"/>
      <c r="H16" s="686"/>
      <c r="I16" s="686"/>
      <c r="J16" s="687"/>
    </row>
    <row r="17" spans="1:10" ht="33" customHeight="1" x14ac:dyDescent="0.2">
      <c r="B17" s="47" t="str">
        <f>IF(■入力シート!E48="","",IF(■入力シート!E48="八代市","氏名","氏名"))</f>
        <v/>
      </c>
      <c r="D17" s="675" t="str">
        <f>IF(■入力シート!E50="","",IF(■入力シート!E50="八代市",■入力シート!E49,■入力シート!E49))</f>
        <v/>
      </c>
      <c r="E17" s="675"/>
      <c r="F17" s="685"/>
      <c r="G17" s="686"/>
      <c r="H17" s="686"/>
      <c r="I17" s="686"/>
      <c r="J17" s="687"/>
    </row>
    <row r="18" spans="1:10" ht="45" customHeight="1" thickBot="1" x14ac:dyDescent="0.25">
      <c r="B18" s="47" t="str">
        <f>IF(■入力シート!E48="","",IF(■入力シート!E48="八代市","生年月日","生年月日"))</f>
        <v/>
      </c>
      <c r="D18" s="675" t="str">
        <f>IF(■入力シート!E51="","",IF(■入力シート!E51="八代市",■入力シート!E51&amp;■入力シート!G51&amp;"年"&amp;■入力シート!J51&amp;"月"&amp;■入力シート!M51&amp;"日",■入力シート!E51&amp;■入力シート!G51&amp;"年"&amp;■入力シート!J51&amp;"月"&amp;■入力シート!M51&amp;"日"))</f>
        <v/>
      </c>
      <c r="E18" s="675"/>
      <c r="F18" s="688"/>
      <c r="G18" s="689"/>
      <c r="H18" s="689"/>
      <c r="I18" s="689"/>
      <c r="J18" s="690"/>
    </row>
    <row r="19" spans="1:10" ht="51" customHeight="1" x14ac:dyDescent="0.15">
      <c r="A19" s="698" t="s">
        <v>880</v>
      </c>
      <c r="B19" s="698"/>
      <c r="C19" s="698"/>
      <c r="D19" s="698"/>
      <c r="E19" s="698"/>
    </row>
    <row r="20" spans="1:10" ht="39" customHeight="1" x14ac:dyDescent="0.15"/>
    <row r="21" spans="1:10" ht="33" customHeight="1" x14ac:dyDescent="0.15">
      <c r="D21" s="697" t="s">
        <v>851</v>
      </c>
      <c r="E21" s="697"/>
    </row>
  </sheetData>
  <sheetProtection algorithmName="SHA-512" hashValue="MlK7nqENfBi0IDMGzMKsOPG1hKKNc0M3aDXAiU4NNDeUThAxJe1n0MOrJ5P3WvhSo2h7LWs3HMIh9FE+Ebck9A==" saltValue="53EHC//hFa6qB8W73/hYYQ==" spinCount="100000" sheet="1" objects="1" scenarios="1"/>
  <mergeCells count="15">
    <mergeCell ref="D21:E21"/>
    <mergeCell ref="D18:E18"/>
    <mergeCell ref="D16:E16"/>
    <mergeCell ref="D17:E17"/>
    <mergeCell ref="A19:E19"/>
    <mergeCell ref="D15:E15"/>
    <mergeCell ref="F12:J13"/>
    <mergeCell ref="F14:J18"/>
    <mergeCell ref="A14:C14"/>
    <mergeCell ref="A2:E2"/>
    <mergeCell ref="D11:E11"/>
    <mergeCell ref="D10:E10"/>
    <mergeCell ref="A7:E7"/>
    <mergeCell ref="A9:C9"/>
    <mergeCell ref="G2:G4"/>
  </mergeCells>
  <phoneticPr fontId="3"/>
  <pageMargins left="0.98425196850393704" right="0.78740157480314965" top="0.59055118110236227" bottom="0.39370078740157483" header="0.39370078740157483" footer="0.19685039370078741"/>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FF99FF"/>
  </sheetPr>
  <dimension ref="A1:I48"/>
  <sheetViews>
    <sheetView view="pageBreakPreview" zoomScaleNormal="100" zoomScaleSheetLayoutView="100" workbookViewId="0">
      <selection activeCell="B15" sqref="B15"/>
    </sheetView>
  </sheetViews>
  <sheetFormatPr defaultRowHeight="14.25" x14ac:dyDescent="0.15"/>
  <cols>
    <col min="1" max="1" width="4.875" style="286" customWidth="1"/>
    <col min="2" max="2" width="10.625" style="286" customWidth="1"/>
    <col min="3" max="3" width="15.625" style="286" customWidth="1"/>
    <col min="4" max="4" width="18.625" style="286" customWidth="1"/>
    <col min="5" max="5" width="10.625" style="286" customWidth="1"/>
    <col min="6" max="6" width="17.625" style="286" customWidth="1"/>
    <col min="7" max="7" width="15.625" style="286" customWidth="1"/>
    <col min="8" max="8" width="9" style="286"/>
    <col min="9" max="9" width="54" style="286" customWidth="1"/>
    <col min="10" max="16384" width="9" style="286"/>
  </cols>
  <sheetData>
    <row r="1" spans="1:9" ht="15" thickBot="1" x14ac:dyDescent="0.2">
      <c r="G1" s="287" t="s">
        <v>791</v>
      </c>
    </row>
    <row r="2" spans="1:9" ht="24" x14ac:dyDescent="0.15">
      <c r="A2" s="700" t="s">
        <v>792</v>
      </c>
      <c r="B2" s="700"/>
      <c r="C2" s="700"/>
      <c r="D2" s="700"/>
      <c r="E2" s="700"/>
      <c r="F2" s="700"/>
      <c r="G2" s="700"/>
      <c r="I2" s="710" t="s">
        <v>887</v>
      </c>
    </row>
    <row r="3" spans="1:9" ht="14.25" customHeight="1" x14ac:dyDescent="0.15">
      <c r="A3" s="288"/>
      <c r="B3" s="288"/>
      <c r="C3" s="288"/>
      <c r="D3" s="288"/>
      <c r="E3" s="288"/>
      <c r="F3" s="288"/>
      <c r="G3" s="288"/>
      <c r="I3" s="711"/>
    </row>
    <row r="4" spans="1:9" x14ac:dyDescent="0.15">
      <c r="F4" s="701" t="str">
        <f>IF(OR(ISBLANK(■入力シート!G17),ISBLANK(■入力シート!J17),ISBLANK(■入力シート!M17)),"令和　　年　　月　　日","令和"&amp;■入力シート!G17&amp;"年"&amp;■入力シート!J17&amp;"月"&amp;■入力シート!M17&amp;"日")</f>
        <v>令和　　年　　月　　日</v>
      </c>
      <c r="G4" s="701"/>
      <c r="I4" s="711"/>
    </row>
    <row r="5" spans="1:9" ht="21.75" customHeight="1" x14ac:dyDescent="0.15">
      <c r="A5" s="286" t="s">
        <v>849</v>
      </c>
      <c r="I5" s="711"/>
    </row>
    <row r="6" spans="1:9" ht="13.5" customHeight="1" x14ac:dyDescent="0.15">
      <c r="I6" s="711"/>
    </row>
    <row r="7" spans="1:9" ht="15.95" customHeight="1" x14ac:dyDescent="0.15">
      <c r="D7" s="289" t="s">
        <v>793</v>
      </c>
      <c r="E7" s="702" t="str">
        <f>IF(ISBLANK(■入力シート!E38),"",■入力シート!E58&amp;■入力シート!E62)</f>
        <v/>
      </c>
      <c r="F7" s="702"/>
      <c r="G7" s="702"/>
      <c r="I7" s="711"/>
    </row>
    <row r="8" spans="1:9" ht="15.95" customHeight="1" x14ac:dyDescent="0.15">
      <c r="D8" s="289" t="s">
        <v>794</v>
      </c>
      <c r="E8" s="702" t="str">
        <f>IF(ISBLANK(■入力シート!E38),"",■入力シート!E38)</f>
        <v/>
      </c>
      <c r="F8" s="702"/>
      <c r="G8" s="702"/>
      <c r="I8" s="711"/>
    </row>
    <row r="9" spans="1:9" ht="15.95" customHeight="1" x14ac:dyDescent="0.15">
      <c r="D9" s="289" t="s">
        <v>795</v>
      </c>
      <c r="E9" s="702" t="str">
        <f>IF(ISBLANK(■入力シート!E38),"",■入力シート!E45&amp;"　"&amp;■入力シート!E49)</f>
        <v/>
      </c>
      <c r="F9" s="702"/>
      <c r="G9" s="702"/>
      <c r="I9" s="711"/>
    </row>
    <row r="10" spans="1:9" ht="15.95" customHeight="1" x14ac:dyDescent="0.15">
      <c r="I10" s="711"/>
    </row>
    <row r="11" spans="1:9" ht="46.5" customHeight="1" x14ac:dyDescent="0.15">
      <c r="A11" s="699" t="s">
        <v>866</v>
      </c>
      <c r="B11" s="699"/>
      <c r="C11" s="699"/>
      <c r="D11" s="699"/>
      <c r="E11" s="699"/>
      <c r="F11" s="699"/>
      <c r="G11" s="699"/>
      <c r="I11" s="711"/>
    </row>
    <row r="12" spans="1:9" ht="15.95" customHeight="1" x14ac:dyDescent="0.15">
      <c r="I12" s="711"/>
    </row>
    <row r="13" spans="1:9" ht="15.95" customHeight="1" x14ac:dyDescent="0.15">
      <c r="A13" s="326" t="s">
        <v>867</v>
      </c>
      <c r="I13" s="712"/>
    </row>
    <row r="14" spans="1:9" ht="15" customHeight="1" thickBot="1" x14ac:dyDescent="0.2">
      <c r="I14" s="712"/>
    </row>
    <row r="15" spans="1:9" ht="24.95" customHeight="1" thickTop="1" thickBot="1" x14ac:dyDescent="0.2">
      <c r="B15" s="290"/>
      <c r="C15" s="291" t="s">
        <v>796</v>
      </c>
      <c r="I15" s="712"/>
    </row>
    <row r="16" spans="1:9" ht="20.25" customHeight="1" thickTop="1" x14ac:dyDescent="0.15">
      <c r="B16" s="347" t="s">
        <v>885</v>
      </c>
      <c r="I16" s="712"/>
    </row>
    <row r="17" spans="1:9" ht="15.95" customHeight="1" thickBot="1" x14ac:dyDescent="0.2">
      <c r="A17" s="286" t="s">
        <v>797</v>
      </c>
      <c r="I17" s="713"/>
    </row>
    <row r="18" spans="1:9" ht="15.95" customHeight="1" x14ac:dyDescent="0.15">
      <c r="A18" s="286" t="s">
        <v>798</v>
      </c>
    </row>
    <row r="19" spans="1:9" ht="15.95" customHeight="1" x14ac:dyDescent="0.15">
      <c r="B19" s="703" t="s">
        <v>13</v>
      </c>
      <c r="C19" s="703"/>
      <c r="D19" s="703" t="s">
        <v>90</v>
      </c>
      <c r="E19" s="703"/>
      <c r="F19" s="703"/>
      <c r="G19" s="703"/>
    </row>
    <row r="20" spans="1:9" ht="20.25" customHeight="1" x14ac:dyDescent="0.15">
      <c r="B20" s="704"/>
      <c r="C20" s="705"/>
      <c r="D20" s="704"/>
      <c r="E20" s="706"/>
      <c r="F20" s="706"/>
      <c r="G20" s="705"/>
    </row>
    <row r="21" spans="1:9" ht="15.95" customHeight="1" x14ac:dyDescent="0.15"/>
    <row r="22" spans="1:9" ht="15.95" customHeight="1" x14ac:dyDescent="0.15">
      <c r="A22" s="286" t="s">
        <v>799</v>
      </c>
    </row>
    <row r="23" spans="1:9" ht="15.95" customHeight="1" x14ac:dyDescent="0.15">
      <c r="B23" s="703" t="s">
        <v>13</v>
      </c>
      <c r="C23" s="703"/>
      <c r="D23" s="703" t="s">
        <v>90</v>
      </c>
      <c r="E23" s="703"/>
      <c r="F23" s="703"/>
      <c r="G23" s="703"/>
    </row>
    <row r="24" spans="1:9" ht="17.25" customHeight="1" x14ac:dyDescent="0.15">
      <c r="B24" s="704"/>
      <c r="C24" s="705"/>
      <c r="D24" s="707"/>
      <c r="E24" s="708"/>
      <c r="F24" s="708"/>
      <c r="G24" s="709"/>
    </row>
    <row r="25" spans="1:9" ht="17.25" customHeight="1" x14ac:dyDescent="0.15">
      <c r="B25" s="707"/>
      <c r="C25" s="709"/>
      <c r="D25" s="707"/>
      <c r="E25" s="708"/>
      <c r="F25" s="708"/>
      <c r="G25" s="709"/>
    </row>
    <row r="26" spans="1:9" ht="17.25" customHeight="1" x14ac:dyDescent="0.15">
      <c r="B26" s="707"/>
      <c r="C26" s="709"/>
      <c r="D26" s="707"/>
      <c r="E26" s="708"/>
      <c r="F26" s="708"/>
      <c r="G26" s="709"/>
    </row>
    <row r="27" spans="1:9" ht="17.25" customHeight="1" x14ac:dyDescent="0.15">
      <c r="B27" s="707"/>
      <c r="C27" s="709"/>
      <c r="D27" s="707"/>
      <c r="E27" s="708"/>
      <c r="F27" s="708"/>
      <c r="G27" s="709"/>
    </row>
    <row r="28" spans="1:9" ht="17.25" customHeight="1" x14ac:dyDescent="0.15">
      <c r="B28" s="707"/>
      <c r="C28" s="709"/>
      <c r="D28" s="707"/>
      <c r="E28" s="708"/>
      <c r="F28" s="708"/>
      <c r="G28" s="709"/>
    </row>
    <row r="29" spans="1:9" ht="15.95" customHeight="1" x14ac:dyDescent="0.15"/>
    <row r="30" spans="1:9" ht="15.95" customHeight="1" x14ac:dyDescent="0.15">
      <c r="A30" s="286" t="s">
        <v>800</v>
      </c>
    </row>
    <row r="31" spans="1:9" ht="15.95" customHeight="1" x14ac:dyDescent="0.15">
      <c r="B31" s="703" t="s">
        <v>13</v>
      </c>
      <c r="C31" s="703"/>
      <c r="D31" s="703" t="s">
        <v>90</v>
      </c>
      <c r="E31" s="703"/>
      <c r="F31" s="703"/>
      <c r="G31" s="703"/>
    </row>
    <row r="32" spans="1:9" ht="17.25" customHeight="1" x14ac:dyDescent="0.15">
      <c r="B32" s="704"/>
      <c r="C32" s="705"/>
      <c r="D32" s="707"/>
      <c r="E32" s="708"/>
      <c r="F32" s="708"/>
      <c r="G32" s="709"/>
    </row>
    <row r="33" spans="1:7" ht="17.25" customHeight="1" x14ac:dyDescent="0.15">
      <c r="B33" s="707"/>
      <c r="C33" s="709"/>
      <c r="D33" s="707"/>
      <c r="E33" s="708"/>
      <c r="F33" s="708"/>
      <c r="G33" s="709"/>
    </row>
    <row r="34" spans="1:7" ht="17.25" customHeight="1" x14ac:dyDescent="0.15">
      <c r="B34" s="707"/>
      <c r="C34" s="709"/>
      <c r="D34" s="707"/>
      <c r="E34" s="708"/>
      <c r="F34" s="708"/>
      <c r="G34" s="709"/>
    </row>
    <row r="35" spans="1:7" ht="17.25" customHeight="1" x14ac:dyDescent="0.15">
      <c r="B35" s="707"/>
      <c r="C35" s="709"/>
      <c r="D35" s="707"/>
      <c r="E35" s="708"/>
      <c r="F35" s="708"/>
      <c r="G35" s="709"/>
    </row>
    <row r="36" spans="1:7" ht="17.25" customHeight="1" x14ac:dyDescent="0.15">
      <c r="B36" s="707"/>
      <c r="C36" s="709"/>
      <c r="D36" s="707"/>
      <c r="E36" s="708"/>
      <c r="F36" s="708"/>
      <c r="G36" s="709"/>
    </row>
    <row r="37" spans="1:7" ht="15.95" customHeight="1" x14ac:dyDescent="0.15"/>
    <row r="38" spans="1:7" ht="15.95" customHeight="1" x14ac:dyDescent="0.15">
      <c r="A38" s="286" t="s">
        <v>801</v>
      </c>
    </row>
    <row r="39" spans="1:7" ht="15.95" customHeight="1" x14ac:dyDescent="0.15">
      <c r="B39" s="715" t="s">
        <v>802</v>
      </c>
      <c r="C39" s="716"/>
      <c r="D39" s="715" t="s">
        <v>803</v>
      </c>
      <c r="E39" s="717"/>
      <c r="F39" s="717"/>
      <c r="G39" s="716"/>
    </row>
    <row r="40" spans="1:7" ht="15.95" customHeight="1" x14ac:dyDescent="0.15">
      <c r="B40" s="292" t="s">
        <v>581</v>
      </c>
      <c r="C40" s="292" t="s">
        <v>116</v>
      </c>
      <c r="D40" s="292" t="s">
        <v>13</v>
      </c>
      <c r="E40" s="715" t="s">
        <v>90</v>
      </c>
      <c r="F40" s="716"/>
      <c r="G40" s="292" t="s">
        <v>581</v>
      </c>
    </row>
    <row r="41" spans="1:7" ht="17.25" customHeight="1" x14ac:dyDescent="0.15">
      <c r="B41" s="293"/>
      <c r="C41" s="293"/>
      <c r="D41" s="293"/>
      <c r="E41" s="707"/>
      <c r="F41" s="709"/>
      <c r="G41" s="293"/>
    </row>
    <row r="42" spans="1:7" ht="17.25" customHeight="1" x14ac:dyDescent="0.15">
      <c r="B42" s="293"/>
      <c r="C42" s="293"/>
      <c r="D42" s="293"/>
      <c r="E42" s="707"/>
      <c r="F42" s="709"/>
      <c r="G42" s="293"/>
    </row>
    <row r="43" spans="1:7" ht="17.25" customHeight="1" x14ac:dyDescent="0.15">
      <c r="B43" s="293"/>
      <c r="C43" s="293"/>
      <c r="D43" s="293"/>
      <c r="E43" s="707"/>
      <c r="F43" s="709"/>
      <c r="G43" s="293"/>
    </row>
    <row r="44" spans="1:7" ht="17.25" customHeight="1" x14ac:dyDescent="0.15">
      <c r="B44" s="293"/>
      <c r="C44" s="293"/>
      <c r="D44" s="293"/>
      <c r="E44" s="707"/>
      <c r="F44" s="709"/>
      <c r="G44" s="293"/>
    </row>
    <row r="45" spans="1:7" ht="17.25" customHeight="1" x14ac:dyDescent="0.15">
      <c r="B45" s="293"/>
      <c r="C45" s="293"/>
      <c r="D45" s="293"/>
      <c r="E45" s="707"/>
      <c r="F45" s="709"/>
      <c r="G45" s="293"/>
    </row>
    <row r="46" spans="1:7" ht="17.25" customHeight="1" x14ac:dyDescent="0.15">
      <c r="B46" s="294"/>
      <c r="C46" s="294"/>
      <c r="D46" s="294"/>
      <c r="E46" s="707"/>
      <c r="F46" s="709"/>
      <c r="G46" s="294"/>
    </row>
    <row r="47" spans="1:7" ht="17.25" customHeight="1" x14ac:dyDescent="0.15">
      <c r="B47" s="294"/>
      <c r="C47" s="294"/>
      <c r="D47" s="294"/>
      <c r="E47" s="707"/>
      <c r="F47" s="709"/>
      <c r="G47" s="294"/>
    </row>
    <row r="48" spans="1:7" ht="90" customHeight="1" x14ac:dyDescent="0.15">
      <c r="A48" s="714" t="s">
        <v>804</v>
      </c>
      <c r="B48" s="714"/>
      <c r="C48" s="714"/>
      <c r="D48" s="714"/>
      <c r="E48" s="714"/>
      <c r="F48" s="714"/>
      <c r="G48" s="714"/>
    </row>
  </sheetData>
  <sheetProtection algorithmName="SHA-512" hashValue="HpyMXjYlEyxndOwB86UoxKmbeMLyxIk4XO+GUz/+6JMGFqqVy6xA4E/Qes6j5NyplzvqxXlxKbyyurciDUIj6w==" saltValue="UwrRvmzUyPy74Aw2ZRtYPQ==" spinCount="100000" sheet="1" objects="1" scenarios="1"/>
  <mergeCells count="46">
    <mergeCell ref="I2:I17"/>
    <mergeCell ref="A48:G48"/>
    <mergeCell ref="E40:F40"/>
    <mergeCell ref="E41:F41"/>
    <mergeCell ref="E44:F44"/>
    <mergeCell ref="E45:F45"/>
    <mergeCell ref="E46:F46"/>
    <mergeCell ref="E47:F47"/>
    <mergeCell ref="E42:F42"/>
    <mergeCell ref="E43:F43"/>
    <mergeCell ref="B35:C35"/>
    <mergeCell ref="D35:G35"/>
    <mergeCell ref="B36:C36"/>
    <mergeCell ref="D36:G36"/>
    <mergeCell ref="B39:C39"/>
    <mergeCell ref="D39:G39"/>
    <mergeCell ref="B32:C32"/>
    <mergeCell ref="D32:G32"/>
    <mergeCell ref="B33:C33"/>
    <mergeCell ref="D33:G33"/>
    <mergeCell ref="B34:C34"/>
    <mergeCell ref="D34:G34"/>
    <mergeCell ref="B27:C27"/>
    <mergeCell ref="D27:G27"/>
    <mergeCell ref="B28:C28"/>
    <mergeCell ref="D28:G28"/>
    <mergeCell ref="B31:C31"/>
    <mergeCell ref="D31:G31"/>
    <mergeCell ref="B24:C24"/>
    <mergeCell ref="D24:G24"/>
    <mergeCell ref="B25:C25"/>
    <mergeCell ref="D25:G25"/>
    <mergeCell ref="B26:C26"/>
    <mergeCell ref="D26:G26"/>
    <mergeCell ref="B19:C19"/>
    <mergeCell ref="D19:G19"/>
    <mergeCell ref="B20:C20"/>
    <mergeCell ref="D20:G20"/>
    <mergeCell ref="B23:C23"/>
    <mergeCell ref="D23:G23"/>
    <mergeCell ref="A11:G11"/>
    <mergeCell ref="A2:G2"/>
    <mergeCell ref="F4:G4"/>
    <mergeCell ref="E7:G7"/>
    <mergeCell ref="E8:G8"/>
    <mergeCell ref="E9:G9"/>
  </mergeCells>
  <phoneticPr fontId="3"/>
  <dataValidations count="1">
    <dataValidation type="list" allowBlank="1" showInputMessage="1" showErrorMessage="1" sqref="B15" xr:uid="{00000000-0002-0000-0D00-000000000000}">
      <formula1>"あり,なし"</formula1>
    </dataValidation>
  </dataValidations>
  <pageMargins left="0.7" right="0.7" top="0.75" bottom="0.75" header="0.3" footer="0.3"/>
  <pageSetup paperSize="9" scale="88"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FF99FF"/>
  </sheetPr>
  <dimension ref="A1:G17"/>
  <sheetViews>
    <sheetView view="pageBreakPreview" zoomScaleNormal="100" zoomScaleSheetLayoutView="100" workbookViewId="0">
      <selection activeCell="D13" sqref="D13:E13"/>
    </sheetView>
  </sheetViews>
  <sheetFormatPr defaultRowHeight="33" customHeight="1" x14ac:dyDescent="0.15"/>
  <cols>
    <col min="1" max="1" width="6.375" style="63" customWidth="1"/>
    <col min="2" max="2" width="21.375" style="43" customWidth="1"/>
    <col min="3" max="3" width="5.625" style="43" customWidth="1"/>
    <col min="4" max="4" width="25.625" style="43" customWidth="1"/>
    <col min="5" max="5" width="28.625" style="43" customWidth="1"/>
    <col min="6" max="6" width="9" style="43"/>
    <col min="7" max="7" width="61.875" style="43" customWidth="1"/>
    <col min="8" max="16384" width="9" style="43"/>
  </cols>
  <sheetData>
    <row r="1" spans="1:7" ht="14.25" x14ac:dyDescent="0.15">
      <c r="B1" s="44"/>
      <c r="E1" s="59" t="s">
        <v>833</v>
      </c>
    </row>
    <row r="2" spans="1:7" ht="42" customHeight="1" x14ac:dyDescent="0.15">
      <c r="A2" s="718" t="s">
        <v>834</v>
      </c>
      <c r="B2" s="718"/>
      <c r="C2" s="718"/>
      <c r="D2" s="718"/>
      <c r="E2" s="718"/>
      <c r="G2" s="666" t="s">
        <v>886</v>
      </c>
    </row>
    <row r="3" spans="1:7" ht="14.25" customHeight="1" x14ac:dyDescent="0.15">
      <c r="B3" s="44"/>
      <c r="G3" s="667"/>
    </row>
    <row r="4" spans="1:7" ht="16.5" customHeight="1" x14ac:dyDescent="0.15">
      <c r="B4" s="44"/>
      <c r="E4" s="45"/>
      <c r="G4" s="668"/>
    </row>
    <row r="5" spans="1:7" ht="30" customHeight="1" x14ac:dyDescent="0.15">
      <c r="A5" s="323" t="s">
        <v>849</v>
      </c>
      <c r="B5" s="322"/>
    </row>
    <row r="6" spans="1:7" ht="26.25" customHeight="1" x14ac:dyDescent="0.15"/>
    <row r="7" spans="1:7" ht="270" customHeight="1" x14ac:dyDescent="0.15">
      <c r="A7" s="692" t="s">
        <v>852</v>
      </c>
      <c r="B7" s="692"/>
      <c r="C7" s="692"/>
      <c r="D7" s="692"/>
      <c r="E7" s="692"/>
    </row>
    <row r="8" spans="1:7" ht="19.5" customHeight="1" x14ac:dyDescent="0.15"/>
    <row r="9" spans="1:7" ht="37.5" customHeight="1" x14ac:dyDescent="0.2">
      <c r="A9" s="701" t="str">
        <f>IF(OR(ISBLANK(■入力シート!G17),ISBLANK(■入力シート!J17),ISBLANK(■入力シート!M17)),"令和　　年　　月　　日","令和"&amp;■入力シート!G17&amp;"年"&amp;■入力シート!J17&amp;"月"&amp;■入力シート!M17&amp;"日")</f>
        <v>令和　　年　　月　　日</v>
      </c>
      <c r="B9" s="701"/>
      <c r="C9" s="306"/>
    </row>
    <row r="10" spans="1:7" ht="40.5" customHeight="1" x14ac:dyDescent="0.2">
      <c r="A10" s="691"/>
      <c r="B10" s="691"/>
      <c r="C10" s="691"/>
      <c r="D10" s="51"/>
      <c r="E10" s="52"/>
    </row>
    <row r="11" spans="1:7" ht="27" customHeight="1" x14ac:dyDescent="0.15">
      <c r="B11" s="289" t="s">
        <v>793</v>
      </c>
      <c r="D11" s="720" t="str">
        <f>IF(ISBLANK(■入力シート!E38),"",■入力シート!E58&amp;■入力シート!E62)</f>
        <v/>
      </c>
      <c r="E11" s="720"/>
    </row>
    <row r="12" spans="1:7" ht="27" customHeight="1" x14ac:dyDescent="0.15">
      <c r="B12" s="289" t="s">
        <v>794</v>
      </c>
      <c r="D12" s="721" t="str">
        <f>IF(ISBLANK(■入力シート!E38),"",■入力シート!E38)</f>
        <v/>
      </c>
      <c r="E12" s="721"/>
    </row>
    <row r="13" spans="1:7" ht="27" customHeight="1" x14ac:dyDescent="0.15">
      <c r="B13" s="289" t="s">
        <v>795</v>
      </c>
      <c r="D13" s="721" t="str">
        <f>IF(ISBLANK(■入力シート!E38),"",■入力シート!E45&amp;"　"&amp;■入力シート!E49)</f>
        <v/>
      </c>
      <c r="E13" s="721"/>
    </row>
    <row r="14" spans="1:7" ht="45" customHeight="1" x14ac:dyDescent="0.2">
      <c r="B14" s="46"/>
      <c r="D14" s="722"/>
      <c r="E14" s="722"/>
    </row>
    <row r="15" spans="1:7" ht="51" customHeight="1" x14ac:dyDescent="0.15">
      <c r="B15" s="723"/>
      <c r="C15" s="724"/>
      <c r="D15" s="724"/>
      <c r="E15" s="724"/>
    </row>
    <row r="16" spans="1:7" ht="51" customHeight="1" x14ac:dyDescent="0.15"/>
    <row r="17" spans="4:5" ht="33" customHeight="1" x14ac:dyDescent="0.15">
      <c r="D17" s="719"/>
      <c r="E17" s="719"/>
    </row>
  </sheetData>
  <sheetProtection algorithmName="SHA-512" hashValue="zGQwYSOOCwVV/4XzOVr0nUABExPbcFIXiJ6owz6ker4ONzCLTZZf+ba8nte62wT+y9odTkUahGFbepLow2x3Sg==" saltValue="VaWaufH13O9SyEqDgx+qRw==" spinCount="100000" sheet="1" objects="1" scenarios="1"/>
  <mergeCells count="11">
    <mergeCell ref="G2:G4"/>
    <mergeCell ref="A2:E2"/>
    <mergeCell ref="A7:E7"/>
    <mergeCell ref="A9:B9"/>
    <mergeCell ref="D17:E17"/>
    <mergeCell ref="A10:C10"/>
    <mergeCell ref="D11:E11"/>
    <mergeCell ref="D12:E12"/>
    <mergeCell ref="D13:E13"/>
    <mergeCell ref="D14:E14"/>
    <mergeCell ref="B15:E15"/>
  </mergeCells>
  <phoneticPr fontId="3"/>
  <dataValidations count="2">
    <dataValidation imeMode="halfKatakana" allowBlank="1" showInputMessage="1" showErrorMessage="1" sqref="D12:E12" xr:uid="{00000000-0002-0000-0E00-000000000000}"/>
    <dataValidation imeMode="off" allowBlank="1" showInputMessage="1" showErrorMessage="1" sqref="D14:E14" xr:uid="{00000000-0002-0000-0E00-000001000000}"/>
  </dataValidations>
  <pageMargins left="0.78740157480314965" right="0.59055118110236227" top="0.78740157480314965"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indexed="10"/>
  </sheetPr>
  <dimension ref="A2:GI4"/>
  <sheetViews>
    <sheetView topLeftCell="AB1" zoomScale="85" zoomScaleNormal="85" zoomScaleSheetLayoutView="100" workbookViewId="0">
      <selection activeCell="AG4" sqref="AG4"/>
    </sheetView>
  </sheetViews>
  <sheetFormatPr defaultRowHeight="13.5" x14ac:dyDescent="0.15"/>
  <cols>
    <col min="1" max="2" width="20.625" customWidth="1"/>
    <col min="3" max="3" width="18.75" customWidth="1"/>
    <col min="4" max="4" width="6.625" customWidth="1"/>
    <col min="5" max="5" width="5.625" customWidth="1"/>
    <col min="6" max="6" width="5.5" customWidth="1"/>
    <col min="7" max="7" width="10.25" customWidth="1"/>
    <col min="8" max="8" width="19.625" customWidth="1"/>
    <col min="9" max="9" width="18.125" customWidth="1"/>
    <col min="10" max="10" width="17.125" customWidth="1"/>
    <col min="11" max="11" width="13.625" customWidth="1"/>
    <col min="12" max="12" width="23.125" customWidth="1"/>
    <col min="13" max="13" width="27.625" customWidth="1"/>
    <col min="14" max="14" width="25.5" customWidth="1"/>
    <col min="15" max="15" width="4.5" style="1" hidden="1" customWidth="1"/>
    <col min="16" max="16" width="39" customWidth="1"/>
    <col min="17" max="21" width="19.125" customWidth="1"/>
    <col min="22" max="25" width="10.125" customWidth="1"/>
    <col min="26" max="26" width="19" customWidth="1"/>
    <col min="27" max="27" width="14" customWidth="1"/>
    <col min="28" max="28" width="50.625" customWidth="1"/>
    <col min="29" max="29" width="35.625" customWidth="1"/>
    <col min="30" max="30" width="28.625" customWidth="1"/>
    <col min="31" max="31" width="23.75" customWidth="1"/>
    <col min="32" max="32" width="22.625" customWidth="1"/>
    <col min="33" max="34" width="27.625" customWidth="1"/>
    <col min="35" max="35" width="23.25" customWidth="1"/>
    <col min="36" max="36" width="15" customWidth="1"/>
    <col min="37" max="37" width="50.625" customWidth="1"/>
    <col min="38" max="38" width="35.625" customWidth="1"/>
    <col min="39" max="39" width="26.625" customWidth="1"/>
    <col min="40" max="40" width="18.625" customWidth="1"/>
    <col min="41" max="41" width="19.625" customWidth="1"/>
    <col min="42" max="42" width="24.25" customWidth="1"/>
    <col min="43" max="43" width="27.625" customWidth="1"/>
    <col min="44" max="72" width="6.75" customWidth="1"/>
    <col min="189" max="190" width="27" customWidth="1"/>
    <col min="191" max="191" width="13.125" customWidth="1"/>
  </cols>
  <sheetData>
    <row r="2" spans="1:191" s="225" customFormat="1" ht="24" customHeight="1" x14ac:dyDescent="0.15">
      <c r="A2" s="517" t="s">
        <v>42</v>
      </c>
      <c r="B2" s="517" t="s">
        <v>369</v>
      </c>
      <c r="C2" s="528" t="s">
        <v>370</v>
      </c>
      <c r="D2" s="528" t="s">
        <v>371</v>
      </c>
      <c r="E2" s="528"/>
      <c r="F2" s="528"/>
      <c r="G2" s="528"/>
      <c r="H2" s="528" t="s">
        <v>372</v>
      </c>
      <c r="I2" s="529" t="s">
        <v>759</v>
      </c>
      <c r="J2" s="529" t="s">
        <v>444</v>
      </c>
      <c r="K2" s="529" t="s">
        <v>760</v>
      </c>
      <c r="L2" s="529" t="s">
        <v>5</v>
      </c>
      <c r="M2" s="530" t="s">
        <v>761</v>
      </c>
      <c r="N2" s="529" t="s">
        <v>762</v>
      </c>
      <c r="O2" s="529" t="s">
        <v>4</v>
      </c>
      <c r="P2" s="529" t="s">
        <v>445</v>
      </c>
      <c r="Q2" s="529" t="s">
        <v>763</v>
      </c>
      <c r="R2" s="529" t="s">
        <v>764</v>
      </c>
      <c r="S2" s="529" t="s">
        <v>765</v>
      </c>
      <c r="T2" s="529" t="s">
        <v>766</v>
      </c>
      <c r="U2" s="529" t="s">
        <v>767</v>
      </c>
      <c r="V2" s="529" t="s">
        <v>491</v>
      </c>
      <c r="W2" s="529"/>
      <c r="X2" s="529"/>
      <c r="Y2" s="529"/>
      <c r="Z2" s="520" t="s">
        <v>373</v>
      </c>
      <c r="AA2" s="517" t="s">
        <v>374</v>
      </c>
      <c r="AB2" s="517"/>
      <c r="AC2" s="520" t="s">
        <v>375</v>
      </c>
      <c r="AD2" s="520" t="s">
        <v>376</v>
      </c>
      <c r="AE2" s="518" t="s">
        <v>377</v>
      </c>
      <c r="AF2" s="518" t="s">
        <v>378</v>
      </c>
      <c r="AG2" s="518" t="s">
        <v>379</v>
      </c>
      <c r="AH2" s="518" t="s">
        <v>380</v>
      </c>
      <c r="AI2" s="520" t="s">
        <v>381</v>
      </c>
      <c r="AJ2" s="517" t="s">
        <v>382</v>
      </c>
      <c r="AK2" s="517"/>
      <c r="AL2" s="523" t="s">
        <v>383</v>
      </c>
      <c r="AM2" s="520" t="s">
        <v>384</v>
      </c>
      <c r="AN2" s="518" t="s">
        <v>385</v>
      </c>
      <c r="AO2" s="518" t="s">
        <v>386</v>
      </c>
      <c r="AP2" s="518" t="s">
        <v>387</v>
      </c>
      <c r="AQ2" s="518" t="s">
        <v>388</v>
      </c>
      <c r="AR2" s="525" t="s">
        <v>808</v>
      </c>
      <c r="AS2" s="526"/>
      <c r="AT2" s="526"/>
      <c r="AU2" s="526"/>
      <c r="AV2" s="526"/>
      <c r="AW2" s="526"/>
      <c r="AX2" s="526"/>
      <c r="AY2" s="526"/>
      <c r="AZ2" s="526"/>
      <c r="BA2" s="526"/>
      <c r="BB2" s="526"/>
      <c r="BC2" s="526"/>
      <c r="BD2" s="526"/>
      <c r="BE2" s="526"/>
      <c r="BF2" s="526"/>
      <c r="BG2" s="526"/>
      <c r="BH2" s="526"/>
      <c r="BI2" s="526"/>
      <c r="BJ2" s="526"/>
      <c r="BK2" s="526"/>
      <c r="BL2" s="526"/>
      <c r="BM2" s="526"/>
      <c r="BN2" s="526"/>
      <c r="BO2" s="526"/>
      <c r="BP2" s="526"/>
      <c r="BQ2" s="526"/>
      <c r="BR2" s="526"/>
      <c r="BS2" s="526"/>
      <c r="BT2" s="527"/>
      <c r="BU2" s="517" t="s">
        <v>14</v>
      </c>
      <c r="BV2" s="522"/>
      <c r="BW2" s="522"/>
      <c r="BX2" s="522"/>
      <c r="BY2" s="517" t="s">
        <v>15</v>
      </c>
      <c r="BZ2" s="522"/>
      <c r="CA2" s="522"/>
      <c r="CB2" s="522"/>
      <c r="CC2" s="517" t="s">
        <v>16</v>
      </c>
      <c r="CD2" s="522"/>
      <c r="CE2" s="522"/>
      <c r="CF2" s="522"/>
      <c r="CG2" s="517" t="s">
        <v>17</v>
      </c>
      <c r="CH2" s="522"/>
      <c r="CI2" s="522"/>
      <c r="CJ2" s="522"/>
      <c r="CK2" s="517" t="s">
        <v>102</v>
      </c>
      <c r="CL2" s="522"/>
      <c r="CM2" s="522"/>
      <c r="CN2" s="522"/>
      <c r="CO2" s="517" t="s">
        <v>18</v>
      </c>
      <c r="CP2" s="522"/>
      <c r="CQ2" s="522"/>
      <c r="CR2" s="522"/>
      <c r="CS2" s="517" t="s">
        <v>19</v>
      </c>
      <c r="CT2" s="522"/>
      <c r="CU2" s="522"/>
      <c r="CV2" s="522"/>
      <c r="CW2" s="517" t="s">
        <v>20</v>
      </c>
      <c r="CX2" s="522"/>
      <c r="CY2" s="522"/>
      <c r="CZ2" s="522"/>
      <c r="DA2" s="517" t="s">
        <v>21</v>
      </c>
      <c r="DB2" s="522"/>
      <c r="DC2" s="522"/>
      <c r="DD2" s="522"/>
      <c r="DE2" s="517" t="s">
        <v>103</v>
      </c>
      <c r="DF2" s="522"/>
      <c r="DG2" s="522"/>
      <c r="DH2" s="522"/>
      <c r="DI2" s="517" t="s">
        <v>22</v>
      </c>
      <c r="DJ2" s="522"/>
      <c r="DK2" s="522"/>
      <c r="DL2" s="522"/>
      <c r="DM2" s="517" t="s">
        <v>23</v>
      </c>
      <c r="DN2" s="522"/>
      <c r="DO2" s="522"/>
      <c r="DP2" s="522"/>
      <c r="DQ2" s="517" t="s">
        <v>104</v>
      </c>
      <c r="DR2" s="522"/>
      <c r="DS2" s="522"/>
      <c r="DT2" s="522"/>
      <c r="DU2" s="517" t="s">
        <v>105</v>
      </c>
      <c r="DV2" s="522"/>
      <c r="DW2" s="522"/>
      <c r="DX2" s="522"/>
      <c r="DY2" s="517" t="s">
        <v>24</v>
      </c>
      <c r="DZ2" s="522"/>
      <c r="EA2" s="522"/>
      <c r="EB2" s="522"/>
      <c r="EC2" s="517" t="s">
        <v>106</v>
      </c>
      <c r="ED2" s="522"/>
      <c r="EE2" s="522"/>
      <c r="EF2" s="522"/>
      <c r="EG2" s="517" t="s">
        <v>25</v>
      </c>
      <c r="EH2" s="522"/>
      <c r="EI2" s="522"/>
      <c r="EJ2" s="522"/>
      <c r="EK2" s="517" t="s">
        <v>26</v>
      </c>
      <c r="EL2" s="522"/>
      <c r="EM2" s="522"/>
      <c r="EN2" s="522"/>
      <c r="EO2" s="517" t="s">
        <v>27</v>
      </c>
      <c r="EP2" s="522"/>
      <c r="EQ2" s="522"/>
      <c r="ER2" s="522"/>
      <c r="ES2" s="517" t="s">
        <v>28</v>
      </c>
      <c r="ET2" s="522"/>
      <c r="EU2" s="522"/>
      <c r="EV2" s="522"/>
      <c r="EW2" s="517" t="s">
        <v>29</v>
      </c>
      <c r="EX2" s="522"/>
      <c r="EY2" s="522"/>
      <c r="EZ2" s="522"/>
      <c r="FA2" s="517" t="s">
        <v>30</v>
      </c>
      <c r="FB2" s="522"/>
      <c r="FC2" s="522"/>
      <c r="FD2" s="522"/>
      <c r="FE2" s="517" t="s">
        <v>31</v>
      </c>
      <c r="FF2" s="522"/>
      <c r="FG2" s="522"/>
      <c r="FH2" s="522"/>
      <c r="FI2" s="517" t="s">
        <v>32</v>
      </c>
      <c r="FJ2" s="522"/>
      <c r="FK2" s="522"/>
      <c r="FL2" s="522"/>
      <c r="FM2" s="517" t="s">
        <v>33</v>
      </c>
      <c r="FN2" s="522"/>
      <c r="FO2" s="522"/>
      <c r="FP2" s="522"/>
      <c r="FQ2" s="517" t="s">
        <v>34</v>
      </c>
      <c r="FR2" s="522"/>
      <c r="FS2" s="522"/>
      <c r="FT2" s="522"/>
      <c r="FU2" s="517" t="s">
        <v>35</v>
      </c>
      <c r="FV2" s="522"/>
      <c r="FW2" s="522"/>
      <c r="FX2" s="522"/>
      <c r="FY2" s="517" t="s">
        <v>36</v>
      </c>
      <c r="FZ2" s="522"/>
      <c r="GA2" s="522"/>
      <c r="GB2" s="522"/>
      <c r="GC2" s="517" t="s">
        <v>781</v>
      </c>
      <c r="GD2" s="522"/>
      <c r="GE2" s="522"/>
      <c r="GF2" s="522"/>
      <c r="GG2" s="518" t="s">
        <v>758</v>
      </c>
      <c r="GH2" s="518" t="s">
        <v>835</v>
      </c>
      <c r="GI2" s="532" t="s">
        <v>770</v>
      </c>
    </row>
    <row r="3" spans="1:191" s="225" customFormat="1" ht="24" customHeight="1" x14ac:dyDescent="0.15">
      <c r="A3" s="517"/>
      <c r="B3" s="517"/>
      <c r="C3" s="528"/>
      <c r="D3" s="528"/>
      <c r="E3" s="528"/>
      <c r="F3" s="528"/>
      <c r="G3" s="528"/>
      <c r="H3" s="528"/>
      <c r="I3" s="522"/>
      <c r="J3" s="522"/>
      <c r="K3" s="522"/>
      <c r="L3" s="529"/>
      <c r="M3" s="531"/>
      <c r="N3" s="517"/>
      <c r="O3" s="517"/>
      <c r="P3" s="529"/>
      <c r="Q3" s="529"/>
      <c r="R3" s="529"/>
      <c r="S3" s="529"/>
      <c r="T3" s="529"/>
      <c r="U3" s="529"/>
      <c r="V3" s="227" t="s">
        <v>1</v>
      </c>
      <c r="W3" s="227" t="s">
        <v>492</v>
      </c>
      <c r="X3" s="227" t="s">
        <v>2</v>
      </c>
      <c r="Y3" s="227" t="s">
        <v>412</v>
      </c>
      <c r="Z3" s="521"/>
      <c r="AA3" s="228" t="s">
        <v>41</v>
      </c>
      <c r="AB3" s="228" t="s">
        <v>43</v>
      </c>
      <c r="AC3" s="521"/>
      <c r="AD3" s="521"/>
      <c r="AE3" s="519"/>
      <c r="AF3" s="519"/>
      <c r="AG3" s="519"/>
      <c r="AH3" s="519"/>
      <c r="AI3" s="521"/>
      <c r="AJ3" s="228" t="s">
        <v>41</v>
      </c>
      <c r="AK3" s="228" t="s">
        <v>44</v>
      </c>
      <c r="AL3" s="524"/>
      <c r="AM3" s="521"/>
      <c r="AN3" s="519"/>
      <c r="AO3" s="519"/>
      <c r="AP3" s="519"/>
      <c r="AQ3" s="519"/>
      <c r="AR3" s="228" t="s">
        <v>809</v>
      </c>
      <c r="AS3" s="228" t="s">
        <v>810</v>
      </c>
      <c r="AT3" s="228" t="s">
        <v>811</v>
      </c>
      <c r="AU3" s="228" t="s">
        <v>812</v>
      </c>
      <c r="AV3" s="228" t="s">
        <v>397</v>
      </c>
      <c r="AW3" s="228" t="s">
        <v>813</v>
      </c>
      <c r="AX3" s="228" t="s">
        <v>814</v>
      </c>
      <c r="AY3" s="228" t="s">
        <v>815</v>
      </c>
      <c r="AZ3" s="228" t="s">
        <v>816</v>
      </c>
      <c r="BA3" s="228" t="s">
        <v>398</v>
      </c>
      <c r="BB3" s="228" t="s">
        <v>817</v>
      </c>
      <c r="BC3" s="228" t="s">
        <v>818</v>
      </c>
      <c r="BD3" s="228" t="s">
        <v>399</v>
      </c>
      <c r="BE3" s="228" t="s">
        <v>400</v>
      </c>
      <c r="BF3" s="228" t="s">
        <v>819</v>
      </c>
      <c r="BG3" s="228" t="s">
        <v>401</v>
      </c>
      <c r="BH3" s="228" t="s">
        <v>820</v>
      </c>
      <c r="BI3" s="228" t="s">
        <v>821</v>
      </c>
      <c r="BJ3" s="228" t="s">
        <v>822</v>
      </c>
      <c r="BK3" s="228" t="s">
        <v>823</v>
      </c>
      <c r="BL3" s="228" t="s">
        <v>824</v>
      </c>
      <c r="BM3" s="228" t="s">
        <v>825</v>
      </c>
      <c r="BN3" s="228" t="s">
        <v>826</v>
      </c>
      <c r="BO3" s="228" t="s">
        <v>827</v>
      </c>
      <c r="BP3" s="228" t="s">
        <v>828</v>
      </c>
      <c r="BQ3" s="228" t="s">
        <v>829</v>
      </c>
      <c r="BR3" s="228" t="s">
        <v>830</v>
      </c>
      <c r="BS3" s="228" t="s">
        <v>831</v>
      </c>
      <c r="BT3" s="228" t="s">
        <v>832</v>
      </c>
      <c r="BU3" s="229" t="s">
        <v>38</v>
      </c>
      <c r="BV3" s="228" t="s">
        <v>8</v>
      </c>
      <c r="BW3" s="228" t="s">
        <v>416</v>
      </c>
      <c r="BX3" s="228" t="s">
        <v>46</v>
      </c>
      <c r="BY3" s="229" t="s">
        <v>38</v>
      </c>
      <c r="BZ3" s="228" t="s">
        <v>39</v>
      </c>
      <c r="CA3" s="228" t="s">
        <v>416</v>
      </c>
      <c r="CB3" s="228" t="s">
        <v>46</v>
      </c>
      <c r="CC3" s="229" t="s">
        <v>38</v>
      </c>
      <c r="CD3" s="228" t="s">
        <v>39</v>
      </c>
      <c r="CE3" s="228" t="s">
        <v>416</v>
      </c>
      <c r="CF3" s="228" t="s">
        <v>46</v>
      </c>
      <c r="CG3" s="229" t="s">
        <v>38</v>
      </c>
      <c r="CH3" s="228" t="s">
        <v>39</v>
      </c>
      <c r="CI3" s="228" t="s">
        <v>416</v>
      </c>
      <c r="CJ3" s="228" t="s">
        <v>46</v>
      </c>
      <c r="CK3" s="229" t="s">
        <v>38</v>
      </c>
      <c r="CL3" s="228" t="s">
        <v>39</v>
      </c>
      <c r="CM3" s="228" t="s">
        <v>416</v>
      </c>
      <c r="CN3" s="228" t="s">
        <v>46</v>
      </c>
      <c r="CO3" s="229" t="s">
        <v>38</v>
      </c>
      <c r="CP3" s="228" t="s">
        <v>39</v>
      </c>
      <c r="CQ3" s="228" t="s">
        <v>416</v>
      </c>
      <c r="CR3" s="228" t="s">
        <v>46</v>
      </c>
      <c r="CS3" s="229" t="s">
        <v>38</v>
      </c>
      <c r="CT3" s="228" t="s">
        <v>39</v>
      </c>
      <c r="CU3" s="228" t="s">
        <v>416</v>
      </c>
      <c r="CV3" s="228" t="s">
        <v>46</v>
      </c>
      <c r="CW3" s="229" t="s">
        <v>38</v>
      </c>
      <c r="CX3" s="228" t="s">
        <v>39</v>
      </c>
      <c r="CY3" s="228" t="s">
        <v>416</v>
      </c>
      <c r="CZ3" s="228" t="s">
        <v>46</v>
      </c>
      <c r="DA3" s="229" t="s">
        <v>38</v>
      </c>
      <c r="DB3" s="228" t="s">
        <v>39</v>
      </c>
      <c r="DC3" s="228" t="s">
        <v>416</v>
      </c>
      <c r="DD3" s="228" t="s">
        <v>46</v>
      </c>
      <c r="DE3" s="229" t="s">
        <v>38</v>
      </c>
      <c r="DF3" s="228" t="s">
        <v>39</v>
      </c>
      <c r="DG3" s="228" t="s">
        <v>416</v>
      </c>
      <c r="DH3" s="228" t="s">
        <v>46</v>
      </c>
      <c r="DI3" s="229" t="s">
        <v>38</v>
      </c>
      <c r="DJ3" s="228" t="s">
        <v>39</v>
      </c>
      <c r="DK3" s="228" t="s">
        <v>416</v>
      </c>
      <c r="DL3" s="228" t="s">
        <v>46</v>
      </c>
      <c r="DM3" s="229" t="s">
        <v>38</v>
      </c>
      <c r="DN3" s="228" t="s">
        <v>39</v>
      </c>
      <c r="DO3" s="228" t="s">
        <v>416</v>
      </c>
      <c r="DP3" s="228" t="s">
        <v>46</v>
      </c>
      <c r="DQ3" s="229" t="s">
        <v>38</v>
      </c>
      <c r="DR3" s="228" t="s">
        <v>39</v>
      </c>
      <c r="DS3" s="228" t="s">
        <v>416</v>
      </c>
      <c r="DT3" s="228" t="s">
        <v>46</v>
      </c>
      <c r="DU3" s="229" t="s">
        <v>38</v>
      </c>
      <c r="DV3" s="228" t="s">
        <v>39</v>
      </c>
      <c r="DW3" s="228" t="s">
        <v>416</v>
      </c>
      <c r="DX3" s="228" t="s">
        <v>46</v>
      </c>
      <c r="DY3" s="229" t="s">
        <v>38</v>
      </c>
      <c r="DZ3" s="228" t="s">
        <v>39</v>
      </c>
      <c r="EA3" s="228" t="s">
        <v>416</v>
      </c>
      <c r="EB3" s="228" t="s">
        <v>46</v>
      </c>
      <c r="EC3" s="229" t="s">
        <v>38</v>
      </c>
      <c r="ED3" s="228" t="s">
        <v>39</v>
      </c>
      <c r="EE3" s="228" t="s">
        <v>416</v>
      </c>
      <c r="EF3" s="228" t="s">
        <v>46</v>
      </c>
      <c r="EG3" s="229" t="s">
        <v>38</v>
      </c>
      <c r="EH3" s="228" t="s">
        <v>39</v>
      </c>
      <c r="EI3" s="228" t="s">
        <v>416</v>
      </c>
      <c r="EJ3" s="228" t="s">
        <v>46</v>
      </c>
      <c r="EK3" s="229" t="s">
        <v>38</v>
      </c>
      <c r="EL3" s="228" t="s">
        <v>39</v>
      </c>
      <c r="EM3" s="228" t="s">
        <v>416</v>
      </c>
      <c r="EN3" s="228" t="s">
        <v>46</v>
      </c>
      <c r="EO3" s="229" t="s">
        <v>38</v>
      </c>
      <c r="EP3" s="228" t="s">
        <v>39</v>
      </c>
      <c r="EQ3" s="228" t="s">
        <v>416</v>
      </c>
      <c r="ER3" s="228" t="s">
        <v>46</v>
      </c>
      <c r="ES3" s="229" t="s">
        <v>38</v>
      </c>
      <c r="ET3" s="228" t="s">
        <v>39</v>
      </c>
      <c r="EU3" s="228" t="s">
        <v>416</v>
      </c>
      <c r="EV3" s="228" t="s">
        <v>46</v>
      </c>
      <c r="EW3" s="229" t="s">
        <v>38</v>
      </c>
      <c r="EX3" s="228" t="s">
        <v>39</v>
      </c>
      <c r="EY3" s="228" t="s">
        <v>416</v>
      </c>
      <c r="EZ3" s="228" t="s">
        <v>46</v>
      </c>
      <c r="FA3" s="229" t="s">
        <v>38</v>
      </c>
      <c r="FB3" s="228" t="s">
        <v>39</v>
      </c>
      <c r="FC3" s="228" t="s">
        <v>416</v>
      </c>
      <c r="FD3" s="228" t="s">
        <v>46</v>
      </c>
      <c r="FE3" s="229" t="s">
        <v>38</v>
      </c>
      <c r="FF3" s="228" t="s">
        <v>39</v>
      </c>
      <c r="FG3" s="228" t="s">
        <v>416</v>
      </c>
      <c r="FH3" s="228" t="s">
        <v>46</v>
      </c>
      <c r="FI3" s="229" t="s">
        <v>38</v>
      </c>
      <c r="FJ3" s="228" t="s">
        <v>39</v>
      </c>
      <c r="FK3" s="228" t="s">
        <v>416</v>
      </c>
      <c r="FL3" s="228" t="s">
        <v>46</v>
      </c>
      <c r="FM3" s="229" t="s">
        <v>38</v>
      </c>
      <c r="FN3" s="228" t="s">
        <v>39</v>
      </c>
      <c r="FO3" s="228" t="s">
        <v>416</v>
      </c>
      <c r="FP3" s="228" t="s">
        <v>46</v>
      </c>
      <c r="FQ3" s="229" t="s">
        <v>38</v>
      </c>
      <c r="FR3" s="228" t="s">
        <v>39</v>
      </c>
      <c r="FS3" s="228" t="s">
        <v>416</v>
      </c>
      <c r="FT3" s="228" t="s">
        <v>46</v>
      </c>
      <c r="FU3" s="229" t="s">
        <v>38</v>
      </c>
      <c r="FV3" s="228" t="s">
        <v>39</v>
      </c>
      <c r="FW3" s="228" t="s">
        <v>416</v>
      </c>
      <c r="FX3" s="228" t="s">
        <v>46</v>
      </c>
      <c r="FY3" s="229" t="s">
        <v>38</v>
      </c>
      <c r="FZ3" s="228" t="s">
        <v>39</v>
      </c>
      <c r="GA3" s="228" t="s">
        <v>416</v>
      </c>
      <c r="GB3" s="228" t="s">
        <v>46</v>
      </c>
      <c r="GC3" s="229" t="s">
        <v>38</v>
      </c>
      <c r="GD3" s="228" t="s">
        <v>39</v>
      </c>
      <c r="GE3" s="228" t="s">
        <v>416</v>
      </c>
      <c r="GF3" s="228" t="s">
        <v>46</v>
      </c>
      <c r="GG3" s="519"/>
      <c r="GH3" s="519"/>
      <c r="GI3" s="533"/>
    </row>
    <row r="4" spans="1:191" s="226" customFormat="1" ht="52.5" customHeight="1" x14ac:dyDescent="0.15">
      <c r="A4" s="230" t="s">
        <v>768</v>
      </c>
      <c r="B4" s="231" t="str">
        <f>IF(ISBLANK(■入力シート!J20),"",■入力シート!J20)</f>
        <v/>
      </c>
      <c r="C4" s="232" t="str">
        <f>IF(ISBLANK(■入力シート!E26),"",TEXT(VLOOKUP(■入力シート!E26,リスト!I2:J49,2,FALSE),"00"))</f>
        <v/>
      </c>
      <c r="D4" s="233"/>
      <c r="E4" s="232" t="str">
        <f>IF(ISBLANK(■入力シート!G29),"",■入力シート!G29)</f>
        <v/>
      </c>
      <c r="F4" s="232" t="s">
        <v>443</v>
      </c>
      <c r="G4" s="232" t="str">
        <f>IF(ISBLANK(■入力シート!K29),"",■入力シート!K29)</f>
        <v/>
      </c>
      <c r="H4" s="232" t="str">
        <f>IF(ISBLANK(■入力シート!U20),"",■入力シート!U20)</f>
        <v/>
      </c>
      <c r="I4" s="234" t="str">
        <f>IF(OR(ISBLANK(■入力シート!G32),ISBLANK(■入力シート!J32),ISBLANK(■入力シート!M32)),"",IF(OR(■入力シート!G32=30,■入力シート!G32=31),"H"&amp;■入力シート!G32&amp;"."&amp;■入力シート!J32&amp;"."&amp;■入力シート!M32,"R"&amp;■入力シート!G32&amp;"."&amp;■入力シート!J32&amp;"."&amp;■入力シート!M32))</f>
        <v/>
      </c>
      <c r="J4" s="234" t="str">
        <f>IF(ISBLANK(■入力シート!E72),"",■入力シート!E72)</f>
        <v/>
      </c>
      <c r="K4" s="234" t="str">
        <f>IF(ISBLANK(■入力シート!E76),"",■入力シート!E76)</f>
        <v/>
      </c>
      <c r="L4" s="234" t="str">
        <f>IF(ISBLANK(■入力シート!E120),"",■入力シート!E120)&amp;IF(ISBLANK(■入力シート!M120),"","（"&amp;■入力シート!M120&amp;"）")</f>
        <v/>
      </c>
      <c r="M4" s="235" t="str">
        <f>IF(ISBLANK(■入力シート!E68),"",■入力シート!E68)</f>
        <v/>
      </c>
      <c r="N4" s="234" t="str">
        <f>IF(ISBLANK(■入力シート!E115),"",■入力シート!E115)</f>
        <v/>
      </c>
      <c r="O4" s="232"/>
      <c r="P4" s="234" t="str">
        <f>IF(■入力シート!E48="八代市",■入力シート!X48,IF(■入力シート!E48="氷川町",■入力シート!X48,""))</f>
        <v/>
      </c>
      <c r="Q4" s="234" t="str">
        <f>IF(■入力シート!E48="八代市",■入力シート!E50,IF(■入力シート!E48="氷川町",■入力シート!E50,""))</f>
        <v/>
      </c>
      <c r="R4" s="234" t="str">
        <f>IF(■入力シート!E48="八代市",■入力シート!AJ51&amp;■入力シート!G51&amp;"."&amp;■入力シート!J51&amp;"."&amp;■入力シート!M51,IF(■入力シート!E48="氷川町",■入力シート!AJ51&amp;■入力シート!G51&amp;"."&amp;■入力シート!J51&amp;"."&amp;■入力シート!M51,""))</f>
        <v/>
      </c>
      <c r="S4" s="236" t="str">
        <f>IF(ISBLANK(■入力シート!E128),"",■入力シート!E128)</f>
        <v/>
      </c>
      <c r="T4" s="234" t="str">
        <f>IF(ISBLANK(■入力シート!J132),"",■入力シート!J132)</f>
        <v/>
      </c>
      <c r="U4" s="234" t="str">
        <f>IF(ISBLANK(■入力シート!W132),"",■入力シート!W132)</f>
        <v/>
      </c>
      <c r="V4" s="236" t="str">
        <f>IF(ISBLANK(■入力シート!I136),"",■入力シート!I136)</f>
        <v/>
      </c>
      <c r="W4" s="236" t="str">
        <f>IF(ISBLANK(■入力シート!R136),"",■入力シート!R136)</f>
        <v/>
      </c>
      <c r="X4" s="236" t="str">
        <f>IF(ISBLANK(■入力シート!AA136),"",■入力シート!AA136)</f>
        <v/>
      </c>
      <c r="Y4" s="236" t="str">
        <f>IF(ISBLANK(■入力シート!I137),"",■入力シート!I137)</f>
        <v/>
      </c>
      <c r="Z4" s="232" t="str">
        <f>IF(AND(ISBLANK(■入力シート!E54),ISBLANK(■入力シート!E97)),"",IF(■入力シート!U20="支社（店）等",TEXT(■入力シート!E97,"〒000")&amp;TEXT(■入力シート!I97,"-0000"),TEXT(■入力シート!E54,"〒000")&amp;TEXT(■入力シート!I54,"-0000")))</f>
        <v/>
      </c>
      <c r="AA4" s="232" t="str">
        <f>IF(AND(ISBLANK(■入力シート!E58),ISBLANK(■入力シート!E101)),"",IF(■入力シート!U20="支社（店）等",■入力シート!E101,■入力シート!E58))</f>
        <v/>
      </c>
      <c r="AB4" s="232" t="str">
        <f>IF(AND(ISBLANK(■入力シート!E62),ISBLANK(■入力シート!E105)),"",IF(■入力シート!$U$20="支社（店）等",■入力シート!E105,■入力シート!E62))</f>
        <v/>
      </c>
      <c r="AC4" s="232" t="str">
        <f>IF(AND(ISBLANK(■入力シート!E42),ISBLANK(■入力シート!E85)),"",IF(■入力シート!$U$20="支社（店）等",■入力シート!E85,■入力シート!E42))</f>
        <v/>
      </c>
      <c r="AD4" s="232" t="str">
        <f>IF(AND(ISBLANK(■入力シート!E38),ISBLANK(■入力シート!E81)),"",IF(■入力シート!$U$20="支社（店）等",■入力シート!E81,■入力シート!E38))</f>
        <v/>
      </c>
      <c r="AE4" s="232" t="str">
        <f>IF(AND(ISBLANK(■入力シート!E45),ISBLANK(■入力シート!E89)),"",IF(■入力シート!$U$20="支社（店）等",■入力シート!E89,■入力シート!E45))</f>
        <v/>
      </c>
      <c r="AF4" s="232" t="str">
        <f>IF(AND(ISBLANK(■入力シート!E49),ISBLANK(■入力シート!E93)),"",IF(■入力シート!$U$20="支社（店）等",■入力シート!E93,■入力シート!E49))</f>
        <v/>
      </c>
      <c r="AG4" s="232" t="str">
        <f>IF(AND(ISBLANK(■入力シート!E66),ISBLANK(■入力シート!E109)),"",IF(■入力シート!$U$20="支社（店）等",■入力シート!E109,■入力シート!E66))</f>
        <v/>
      </c>
      <c r="AH4" s="232" t="str">
        <f>IF(AND(ISBLANK(■入力シート!E67),ISBLANK(■入力シート!E110)),"",IF(■入力シート!$U$20="支社（店）等",■入力シート!E110,■入力シート!E67))</f>
        <v/>
      </c>
      <c r="AI4" s="232" t="str">
        <f>IF((■入力シート!$U$20="本社（店）"),"",■入力シート!E54&amp;TEXT(■入力シート!I54,"-0000"))</f>
        <v>-0000</v>
      </c>
      <c r="AJ4" s="232">
        <f>IF((■入力シート!$U$20="本社（店）"),"",■入力シート!$E58)</f>
        <v>0</v>
      </c>
      <c r="AK4" s="232">
        <f>IF((■入力シート!$U$20="本社（店）"),"",■入力シート!$E62)</f>
        <v>0</v>
      </c>
      <c r="AL4" s="232">
        <f>IF((■入力シート!$U$20="本社（店）"),"",■入力シート!$E42)</f>
        <v>0</v>
      </c>
      <c r="AM4" s="232">
        <f>IF((■入力シート!$U$20="本社（店）"),"",■入力シート!$E38)</f>
        <v>0</v>
      </c>
      <c r="AN4" s="232">
        <f>IF((■入力シート!$U$20="本社（店）"),"",■入力シート!$E45)</f>
        <v>0</v>
      </c>
      <c r="AO4" s="232">
        <f>IF((■入力シート!$U$20="本社（店）"),"",■入力シート!$E49)</f>
        <v>0</v>
      </c>
      <c r="AP4" s="232">
        <f>IF((■入力シート!$U$20="本社（店）"),"",■入力シート!$E66)</f>
        <v>0</v>
      </c>
      <c r="AQ4" s="232">
        <f>IF((■入力シート!$U$20="本社（店）"),"",■入力シート!$E67)</f>
        <v>0</v>
      </c>
      <c r="AR4" s="232" t="str">
        <f>IF(ISBLANK(■入力シート!C155),"",■入力シート!C155)</f>
        <v/>
      </c>
      <c r="AS4" s="232" t="str">
        <f>IF(ISBLANK(■入力シート!C156),"",■入力シート!C156)</f>
        <v/>
      </c>
      <c r="AT4" s="232" t="str">
        <f>IF(ISBLANK(■入力シート!C157),"",■入力シート!C157)</f>
        <v/>
      </c>
      <c r="AU4" s="232" t="str">
        <f>IF(ISBLANK(■入力シート!C158),"",■入力シート!C158)</f>
        <v/>
      </c>
      <c r="AV4" s="232" t="str">
        <f>IF(ISBLANK(■入力シート!C159),"",■入力シート!C159)</f>
        <v/>
      </c>
      <c r="AW4" s="232" t="str">
        <f>IF(ISBLANK(■入力シート!C160),"",■入力シート!C160)</f>
        <v/>
      </c>
      <c r="AX4" s="232" t="str">
        <f>IF(ISBLANK(■入力シート!C161),"",■入力シート!C161)</f>
        <v/>
      </c>
      <c r="AY4" s="232" t="str">
        <f>IF(ISBLANK(■入力シート!C162),"",■入力シート!C162)</f>
        <v/>
      </c>
      <c r="AZ4" s="232" t="str">
        <f>IF(ISBLANK(■入力シート!C163),"",■入力シート!C163)</f>
        <v/>
      </c>
      <c r="BA4" s="232" t="str">
        <f>IF(ISBLANK(■入力シート!C164),"",■入力シート!C164)</f>
        <v/>
      </c>
      <c r="BB4" s="232" t="str">
        <f>IF(ISBLANK(■入力シート!C165),"",■入力シート!C165)</f>
        <v/>
      </c>
      <c r="BC4" s="232" t="str">
        <f>IF(ISBLANK(■入力シート!C166),"",■入力シート!C166)</f>
        <v/>
      </c>
      <c r="BD4" s="232" t="str">
        <f>IF(ISBLANK(■入力シート!C167),"",■入力シート!C167)</f>
        <v/>
      </c>
      <c r="BE4" s="232" t="str">
        <f>IF(ISBLANK(■入力シート!C168),"",■入力シート!C168)</f>
        <v/>
      </c>
      <c r="BF4" s="232" t="str">
        <f>IF(ISBLANK(■入力シート!U154),"",■入力シート!U154)</f>
        <v/>
      </c>
      <c r="BG4" s="232" t="str">
        <f>IF(ISBLANK(■入力シート!U155),"",■入力シート!U155)</f>
        <v/>
      </c>
      <c r="BH4" s="232" t="str">
        <f>IF(ISBLANK(■入力シート!U156),"",■入力シート!U156)</f>
        <v/>
      </c>
      <c r="BI4" s="232" t="str">
        <f>IF(ISBLANK(■入力シート!U157),"",■入力シート!U157)</f>
        <v/>
      </c>
      <c r="BJ4" s="232" t="str">
        <f>IF(ISBLANK(■入力シート!U158),"",■入力シート!U158)</f>
        <v/>
      </c>
      <c r="BK4" s="232" t="str">
        <f>IF(ISBLANK(■入力シート!U159),"",■入力シート!U159)</f>
        <v/>
      </c>
      <c r="BL4" s="232" t="str">
        <f>IF(ISBLANK(■入力シート!U160),"",■入力シート!U160)</f>
        <v/>
      </c>
      <c r="BM4" s="232" t="str">
        <f>IF(ISBLANK(■入力シート!U161),"",■入力シート!U161)</f>
        <v/>
      </c>
      <c r="BN4" s="232" t="str">
        <f>IF(ISBLANK(■入力シート!U162),"",■入力シート!U162)</f>
        <v/>
      </c>
      <c r="BO4" s="232" t="str">
        <f>IF(ISBLANK(■入力シート!U163),"",■入力シート!U163)</f>
        <v/>
      </c>
      <c r="BP4" s="232" t="str">
        <f>IF(ISBLANK(■入力シート!U164),"",■入力シート!U164)</f>
        <v/>
      </c>
      <c r="BQ4" s="232" t="str">
        <f>IF(ISBLANK(■入力シート!U165),"",■入力シート!U165)</f>
        <v/>
      </c>
      <c r="BR4" s="232" t="str">
        <f>IF(ISBLANK(■入力シート!U166),"",■入力シート!U166)</f>
        <v/>
      </c>
      <c r="BS4" s="232" t="str">
        <f>IF(ISBLANK(■入力シート!U167),"",■入力シート!U167)</f>
        <v/>
      </c>
      <c r="BT4" s="232" t="str">
        <f>IF(ISBLANK(■入力シート!U168),"",■入力シート!U168)</f>
        <v/>
      </c>
      <c r="BU4" s="234" t="str">
        <f>IF(ISBLANK(■入力シート!D155),"",■入力シート!D155)</f>
        <v/>
      </c>
      <c r="BV4" s="234" t="str">
        <f>IF(ISBLANK(■入力シート!E155),"",■入力シート!E155)</f>
        <v/>
      </c>
      <c r="BW4" s="234" t="str">
        <f>IF(ISBLANK(■入力シート!H155),"",■入力シート!H155)</f>
        <v/>
      </c>
      <c r="BX4" s="234" t="str">
        <f>IF(ISBLANK(■入力シート!L155),"",■入力シート!L155)</f>
        <v/>
      </c>
      <c r="BY4" s="234" t="str">
        <f>IF(ISBLANK(■入力シート!D156),"",■入力シート!D156)</f>
        <v/>
      </c>
      <c r="BZ4" s="234" t="str">
        <f>IF(ISBLANK(■入力シート!E156),"",■入力シート!E156)</f>
        <v/>
      </c>
      <c r="CA4" s="234" t="str">
        <f>IF(ISBLANK(■入力シート!H156),"",■入力シート!H156)</f>
        <v/>
      </c>
      <c r="CB4" s="234" t="str">
        <f>IF(ISBLANK(■入力シート!L156),"",■入力シート!L156)</f>
        <v/>
      </c>
      <c r="CC4" s="234" t="str">
        <f>IF(ISBLANK(■入力シート!D157),"",■入力シート!D157)</f>
        <v/>
      </c>
      <c r="CD4" s="234" t="str">
        <f>IF(ISBLANK(■入力シート!E157),"",■入力シート!E157)</f>
        <v/>
      </c>
      <c r="CE4" s="234" t="str">
        <f>IF(ISBLANK(■入力シート!H157),"",■入力シート!H157)</f>
        <v/>
      </c>
      <c r="CF4" s="234" t="str">
        <f>IF(ISBLANK(■入力シート!L157),"",■入力シート!L157)</f>
        <v/>
      </c>
      <c r="CG4" s="234" t="str">
        <f>IF(ISBLANK(■入力シート!D158),"",■入力シート!D158)</f>
        <v/>
      </c>
      <c r="CH4" s="234" t="str">
        <f>IF(ISBLANK(■入力シート!E158),"",■入力シート!E158)</f>
        <v/>
      </c>
      <c r="CI4" s="234" t="str">
        <f>IF(ISBLANK(■入力シート!H158),"",■入力シート!H158)</f>
        <v/>
      </c>
      <c r="CJ4" s="234" t="str">
        <f>IF(ISBLANK(■入力シート!L158),"",■入力シート!L158)</f>
        <v/>
      </c>
      <c r="CK4" s="234" t="str">
        <f>IF(ISBLANK(■入力シート!D159),"",■入力シート!D159)</f>
        <v/>
      </c>
      <c r="CL4" s="234" t="str">
        <f>IF(ISBLANK(■入力シート!E159),"",■入力シート!E159)</f>
        <v/>
      </c>
      <c r="CM4" s="234" t="str">
        <f>IF(ISBLANK(■入力シート!H159),"",■入力シート!H159)</f>
        <v/>
      </c>
      <c r="CN4" s="234" t="str">
        <f>IF(ISBLANK(■入力シート!L159),"",■入力シート!L159)</f>
        <v/>
      </c>
      <c r="CO4" s="234" t="str">
        <f>IF(ISBLANK(■入力シート!D160),"",■入力シート!D160)</f>
        <v/>
      </c>
      <c r="CP4" s="234" t="str">
        <f>IF(ISBLANK(■入力シート!E160),"",■入力シート!E160)</f>
        <v/>
      </c>
      <c r="CQ4" s="234" t="str">
        <f>IF(ISBLANK(■入力シート!H160),"",■入力シート!H160)</f>
        <v/>
      </c>
      <c r="CR4" s="234" t="str">
        <f>IF(ISBLANK(■入力シート!L160),"",■入力シート!L160)</f>
        <v/>
      </c>
      <c r="CS4" s="234" t="str">
        <f>IF(ISBLANK(■入力シート!D161),"",■入力シート!D161)</f>
        <v/>
      </c>
      <c r="CT4" s="234" t="str">
        <f>IF(ISBLANK(■入力シート!E161),"",■入力シート!E161)</f>
        <v/>
      </c>
      <c r="CU4" s="234" t="str">
        <f>IF(ISBLANK(■入力シート!H161),"",■入力シート!H161)</f>
        <v/>
      </c>
      <c r="CV4" s="234" t="str">
        <f>IF(ISBLANK(■入力シート!L161),"",■入力シート!L161)</f>
        <v/>
      </c>
      <c r="CW4" s="234" t="str">
        <f>IF(ISBLANK(■入力シート!D162),"",■入力シート!D162)</f>
        <v/>
      </c>
      <c r="CX4" s="234" t="str">
        <f>IF(ISBLANK(■入力シート!E162),"",■入力シート!E162)</f>
        <v/>
      </c>
      <c r="CY4" s="234" t="str">
        <f>IF(ISBLANK(■入力シート!H162),"",■入力シート!H162)</f>
        <v/>
      </c>
      <c r="CZ4" s="234" t="str">
        <f>IF(ISBLANK(■入力シート!L162),"",■入力シート!L162)</f>
        <v/>
      </c>
      <c r="DA4" s="234" t="str">
        <f>IF(ISBLANK(■入力シート!D163),"",■入力シート!D163)</f>
        <v/>
      </c>
      <c r="DB4" s="234" t="str">
        <f>IF(ISBLANK(■入力シート!E163),"",■入力シート!E163)</f>
        <v/>
      </c>
      <c r="DC4" s="234" t="str">
        <f>IF(ISBLANK(■入力シート!H163),"",■入力シート!H163)</f>
        <v/>
      </c>
      <c r="DD4" s="234" t="str">
        <f>IF(ISBLANK(■入力シート!L163),"",■入力シート!L163)</f>
        <v/>
      </c>
      <c r="DE4" s="234" t="str">
        <f>IF(ISBLANK(■入力シート!D164),"",■入力シート!D164)</f>
        <v/>
      </c>
      <c r="DF4" s="234" t="str">
        <f>IF(ISBLANK(■入力シート!E164),"",■入力シート!E164)</f>
        <v/>
      </c>
      <c r="DG4" s="234" t="str">
        <f>IF(ISBLANK(■入力シート!H164),"",■入力シート!H164)</f>
        <v/>
      </c>
      <c r="DH4" s="234" t="str">
        <f>IF(ISBLANK(■入力シート!L164),"",■入力シート!L164)</f>
        <v/>
      </c>
      <c r="DI4" s="234" t="str">
        <f>IF(ISBLANK(■入力シート!D165),"",■入力シート!D165)</f>
        <v/>
      </c>
      <c r="DJ4" s="234" t="str">
        <f>IF(ISBLANK(■入力シート!E165),"",■入力シート!E165)</f>
        <v/>
      </c>
      <c r="DK4" s="234" t="str">
        <f>IF(ISBLANK(■入力シート!H165),"",■入力シート!H165)</f>
        <v/>
      </c>
      <c r="DL4" s="234" t="str">
        <f>IF(ISBLANK(■入力シート!L165),"",■入力シート!L165)</f>
        <v/>
      </c>
      <c r="DM4" s="234" t="str">
        <f>IF(ISBLANK(■入力シート!D166),"",■入力シート!D166)</f>
        <v/>
      </c>
      <c r="DN4" s="234" t="str">
        <f>IF(ISBLANK(■入力シート!E166),"",■入力シート!E166)</f>
        <v/>
      </c>
      <c r="DO4" s="234" t="str">
        <f>IF(ISBLANK(■入力シート!H166),"",■入力シート!H166)</f>
        <v/>
      </c>
      <c r="DP4" s="234" t="str">
        <f>IF(ISBLANK(■入力シート!L166),"",■入力シート!L166)</f>
        <v/>
      </c>
      <c r="DQ4" s="234" t="str">
        <f>IF(ISBLANK(■入力シート!D167),"",■入力シート!D167)</f>
        <v/>
      </c>
      <c r="DR4" s="234" t="str">
        <f>IF(ISBLANK(■入力シート!E167),"",■入力シート!E167)</f>
        <v/>
      </c>
      <c r="DS4" s="234" t="str">
        <f>IF(ISBLANK(■入力シート!H167),"",■入力シート!H167)</f>
        <v/>
      </c>
      <c r="DT4" s="234" t="str">
        <f>IF(ISBLANK(■入力シート!L167),"",■入力シート!L167)</f>
        <v/>
      </c>
      <c r="DU4" s="234" t="str">
        <f>IF(ISBLANK(■入力シート!D168),"",■入力シート!D168)</f>
        <v/>
      </c>
      <c r="DV4" s="234" t="str">
        <f>IF(ISBLANK(■入力シート!E168),"",■入力シート!E168)</f>
        <v/>
      </c>
      <c r="DW4" s="234" t="str">
        <f>IF(ISBLANK(■入力シート!H168),"",■入力シート!H168)</f>
        <v/>
      </c>
      <c r="DX4" s="234" t="str">
        <f>IF(ISBLANK(■入力シート!L168),"",■入力シート!L168)</f>
        <v/>
      </c>
      <c r="DY4" s="234" t="str">
        <f>IF(ISBLANK(■入力シート!W154),"",■入力シート!W154)</f>
        <v/>
      </c>
      <c r="DZ4" s="234" t="str">
        <f>IF(ISBLANK(■入力シート!Z154),"",■入力シート!Z154)</f>
        <v/>
      </c>
      <c r="EA4" s="234" t="str">
        <f>IF(ISBLANK(■入力シート!AC154),"",■入力シート!AC154)</f>
        <v/>
      </c>
      <c r="EB4" s="234" t="str">
        <f>IF(ISBLANK(■入力シート!AG154),"",■入力シート!AG154)</f>
        <v/>
      </c>
      <c r="EC4" s="234" t="str">
        <f>IF(ISBLANK(■入力シート!W155),"",■入力シート!W155)</f>
        <v/>
      </c>
      <c r="ED4" s="234" t="str">
        <f>IF(ISBLANK(■入力シート!Z155),"",■入力シート!Z155)</f>
        <v/>
      </c>
      <c r="EE4" s="234" t="str">
        <f>IF(ISBLANK(■入力シート!AC155),"",■入力シート!AC155)</f>
        <v/>
      </c>
      <c r="EF4" s="234" t="str">
        <f>IF(ISBLANK(■入力シート!AG155),"",■入力シート!AG155)</f>
        <v/>
      </c>
      <c r="EG4" s="234" t="str">
        <f>IF(ISBLANK(■入力シート!W156),"",■入力シート!W156)</f>
        <v/>
      </c>
      <c r="EH4" s="234" t="str">
        <f>IF(ISBLANK(■入力シート!Z156),"",■入力シート!Z156)</f>
        <v/>
      </c>
      <c r="EI4" s="234" t="str">
        <f>IF(ISBLANK(■入力シート!AC156),"",■入力シート!AC156)</f>
        <v/>
      </c>
      <c r="EJ4" s="234" t="str">
        <f>IF(ISBLANK(■入力シート!AG156),"",■入力シート!AG156)</f>
        <v/>
      </c>
      <c r="EK4" s="234" t="str">
        <f>IF(ISBLANK(■入力シート!W157),"",■入力シート!W157)</f>
        <v/>
      </c>
      <c r="EL4" s="234" t="str">
        <f>IF(ISBLANK(■入力シート!Z157),"",■入力シート!Z157)</f>
        <v/>
      </c>
      <c r="EM4" s="234" t="str">
        <f>IF(ISBLANK(■入力シート!AC157),"",■入力シート!AC157)</f>
        <v/>
      </c>
      <c r="EN4" s="234" t="str">
        <f>IF(ISBLANK(■入力シート!AG157),"",■入力シート!AG157)</f>
        <v/>
      </c>
      <c r="EO4" s="234" t="str">
        <f>IF(ISBLANK(■入力シート!W158),"",■入力シート!W158)</f>
        <v/>
      </c>
      <c r="EP4" s="234" t="str">
        <f>IF(ISBLANK(■入力シート!Z158),"",■入力シート!Z158)</f>
        <v/>
      </c>
      <c r="EQ4" s="234" t="str">
        <f>IF(ISBLANK(■入力シート!AC158),"",■入力シート!AC158)</f>
        <v/>
      </c>
      <c r="ER4" s="234" t="str">
        <f>IF(ISBLANK(■入力シート!AG158),"",■入力シート!AG158)</f>
        <v/>
      </c>
      <c r="ES4" s="234" t="str">
        <f>IF(ISBLANK(■入力シート!W159),"",■入力シート!W159)</f>
        <v/>
      </c>
      <c r="ET4" s="234" t="str">
        <f>IF(ISBLANK(■入力シート!Z159),"",■入力シート!Z159)</f>
        <v/>
      </c>
      <c r="EU4" s="234" t="str">
        <f>IF(ISBLANK(■入力シート!AC159),"",■入力シート!AC159)</f>
        <v/>
      </c>
      <c r="EV4" s="234" t="str">
        <f>IF(ISBLANK(■入力シート!AG159),"",■入力シート!AG159)</f>
        <v/>
      </c>
      <c r="EW4" s="234" t="str">
        <f>IF(ISBLANK(■入力シート!W160),"",■入力シート!W160)</f>
        <v/>
      </c>
      <c r="EX4" s="234" t="str">
        <f>IF(ISBLANK(■入力シート!Z160),"",■入力シート!Z160)</f>
        <v/>
      </c>
      <c r="EY4" s="234" t="str">
        <f>IF(ISBLANK(■入力シート!AC160),"",■入力シート!AC160)</f>
        <v/>
      </c>
      <c r="EZ4" s="234" t="str">
        <f>IF(ISBLANK(■入力シート!AG160),"",■入力シート!AG160)</f>
        <v/>
      </c>
      <c r="FA4" s="234" t="str">
        <f>IF(ISBLANK(■入力シート!W161),"",■入力シート!W161)</f>
        <v/>
      </c>
      <c r="FB4" s="234" t="str">
        <f>IF(ISBLANK(■入力シート!Z161),"",■入力シート!Z161)</f>
        <v/>
      </c>
      <c r="FC4" s="234" t="str">
        <f>IF(ISBLANK(■入力シート!AC161),"",■入力シート!AC161)</f>
        <v/>
      </c>
      <c r="FD4" s="234" t="str">
        <f>IF(ISBLANK(■入力シート!AG161),"",■入力シート!AG161)</f>
        <v/>
      </c>
      <c r="FE4" s="234" t="str">
        <f>IF(ISBLANK(■入力シート!W162),"",■入力シート!W162)</f>
        <v/>
      </c>
      <c r="FF4" s="234" t="str">
        <f>IF(ISBLANK(■入力シート!Z162),"",■入力シート!Z162)</f>
        <v/>
      </c>
      <c r="FG4" s="234" t="str">
        <f>IF(ISBLANK(■入力シート!AC162),"",■入力シート!AC162)</f>
        <v/>
      </c>
      <c r="FH4" s="234" t="str">
        <f>IF(ISBLANK(■入力シート!AG162),"",■入力シート!AG162)</f>
        <v/>
      </c>
      <c r="FI4" s="234" t="str">
        <f>IF(ISBLANK(■入力シート!W163),"",■入力シート!W163)</f>
        <v/>
      </c>
      <c r="FJ4" s="234" t="str">
        <f>IF(ISBLANK(■入力シート!Z163),"",■入力シート!Z163)</f>
        <v/>
      </c>
      <c r="FK4" s="234" t="str">
        <f>IF(ISBLANK(■入力シート!AC163),"",■入力シート!AC163)</f>
        <v/>
      </c>
      <c r="FL4" s="234" t="str">
        <f>IF(ISBLANK(■入力シート!AG163),"",■入力シート!AG163)</f>
        <v/>
      </c>
      <c r="FM4" s="234" t="str">
        <f>IF(ISBLANK(■入力シート!W164),"",■入力シート!W164)</f>
        <v/>
      </c>
      <c r="FN4" s="234" t="str">
        <f>IF(ISBLANK(■入力シート!Z164),"",■入力シート!Z164)</f>
        <v/>
      </c>
      <c r="FO4" s="234" t="str">
        <f>IF(ISBLANK(■入力シート!AC164),"",■入力シート!AC164)</f>
        <v/>
      </c>
      <c r="FP4" s="234" t="str">
        <f>IF(ISBLANK(■入力シート!AG164),"",■入力シート!AG164)</f>
        <v/>
      </c>
      <c r="FQ4" s="234" t="str">
        <f>IF(ISBLANK(■入力シート!W165),"",■入力シート!W165)</f>
        <v/>
      </c>
      <c r="FR4" s="234" t="str">
        <f>IF(ISBLANK(■入力シート!Z165),"",■入力シート!Z165)</f>
        <v/>
      </c>
      <c r="FS4" s="234" t="str">
        <f>IF(ISBLANK(■入力シート!AC165),"",■入力シート!AC165)</f>
        <v/>
      </c>
      <c r="FT4" s="234" t="str">
        <f>IF(ISBLANK(■入力シート!AG165),"",■入力シート!AG165)</f>
        <v/>
      </c>
      <c r="FU4" s="234" t="str">
        <f>IF(ISBLANK(■入力シート!W166),"",■入力シート!W166)</f>
        <v/>
      </c>
      <c r="FV4" s="234" t="str">
        <f>IF(ISBLANK(■入力シート!Z166),"",■入力シート!Z166)</f>
        <v/>
      </c>
      <c r="FW4" s="234" t="str">
        <f>IF(ISBLANK(■入力シート!AC166),"",■入力シート!AC166)</f>
        <v/>
      </c>
      <c r="FX4" s="234" t="str">
        <f>IF(ISBLANK(■入力シート!AG166),"",■入力シート!AG166)</f>
        <v/>
      </c>
      <c r="FY4" s="234" t="str">
        <f>IF(ISBLANK(■入力シート!W167),"",■入力シート!W167)</f>
        <v/>
      </c>
      <c r="FZ4" s="234" t="str">
        <f>IF(ISBLANK(■入力シート!Z167),"",■入力シート!Z167)</f>
        <v/>
      </c>
      <c r="GA4" s="234" t="str">
        <f>IF(ISBLANK(■入力シート!AC167),"",■入力シート!AC167)</f>
        <v/>
      </c>
      <c r="GB4" s="234" t="str">
        <f>IF(ISBLANK(■入力シート!AG167),"",■入力シート!AG167)</f>
        <v/>
      </c>
      <c r="GC4" s="234" t="str">
        <f>IF(ISBLANK(■入力シート!W168),"",■入力シート!W168)</f>
        <v/>
      </c>
      <c r="GD4" s="234" t="str">
        <f>IF(ISBLANK(■入力シート!Z168),"",■入力シート!Z168)</f>
        <v/>
      </c>
      <c r="GE4" s="234" t="str">
        <f>IF(ISBLANK(■入力シート!AC168),"",■入力シート!AC168)</f>
        <v/>
      </c>
      <c r="GF4" s="234" t="str">
        <f>IF(ISBLANK(■入力シート!AG168),"",■入力シート!AG168)</f>
        <v/>
      </c>
      <c r="GG4" s="234" t="str">
        <f>IF(OR(ISBLANK(■入力シート!E124),■入力シート!J20="市外"),"",■入力シート!E124)</f>
        <v/>
      </c>
      <c r="GH4" s="234" t="str">
        <f>IF(ISBLANK(共通様式④資本関係・人的関係に関する調書!B15),"",共通様式④資本関係・人的関係に関する調書!B15)</f>
        <v/>
      </c>
      <c r="GI4" s="234" t="str">
        <f>IF(ISBLANK(■入力シート!E23),"",■入力シート!E23)</f>
        <v/>
      </c>
    </row>
  </sheetData>
  <sheetProtection formatCells="0" formatColumns="0" formatRows="0" autoFilter="0"/>
  <dataConsolidate/>
  <mergeCells count="68">
    <mergeCell ref="GH2:GH3"/>
    <mergeCell ref="GI2:GI3"/>
    <mergeCell ref="EC2:EF2"/>
    <mergeCell ref="DM2:DP2"/>
    <mergeCell ref="EW2:EZ2"/>
    <mergeCell ref="ES2:EV2"/>
    <mergeCell ref="EO2:ER2"/>
    <mergeCell ref="FY2:GB2"/>
    <mergeCell ref="GG2:GG3"/>
    <mergeCell ref="FU2:FX2"/>
    <mergeCell ref="GC2:GF2"/>
    <mergeCell ref="FA2:FD2"/>
    <mergeCell ref="EG2:EJ2"/>
    <mergeCell ref="FQ2:FT2"/>
    <mergeCell ref="EK2:EN2"/>
    <mergeCell ref="DU2:DX2"/>
    <mergeCell ref="Z2:Z3"/>
    <mergeCell ref="U2:U3"/>
    <mergeCell ref="M2:M3"/>
    <mergeCell ref="R2:R3"/>
    <mergeCell ref="Q2:Q3"/>
    <mergeCell ref="V2:Y2"/>
    <mergeCell ref="J2:J3"/>
    <mergeCell ref="O2:O3"/>
    <mergeCell ref="S2:S3"/>
    <mergeCell ref="T2:T3"/>
    <mergeCell ref="N2:N3"/>
    <mergeCell ref="P2:P3"/>
    <mergeCell ref="K2:K3"/>
    <mergeCell ref="L2:L3"/>
    <mergeCell ref="A2:A3"/>
    <mergeCell ref="D2:G3"/>
    <mergeCell ref="C2:C3"/>
    <mergeCell ref="B2:B3"/>
    <mergeCell ref="I2:I3"/>
    <mergeCell ref="H2:H3"/>
    <mergeCell ref="FM2:FP2"/>
    <mergeCell ref="FI2:FL2"/>
    <mergeCell ref="AJ2:AK2"/>
    <mergeCell ref="AD2:AD3"/>
    <mergeCell ref="AQ2:AQ3"/>
    <mergeCell ref="FE2:FH2"/>
    <mergeCell ref="DA2:DD2"/>
    <mergeCell ref="DQ2:DT2"/>
    <mergeCell ref="DY2:EB2"/>
    <mergeCell ref="CW2:CZ2"/>
    <mergeCell ref="DI2:DL2"/>
    <mergeCell ref="AG2:AG3"/>
    <mergeCell ref="CK2:CN2"/>
    <mergeCell ref="CG2:CJ2"/>
    <mergeCell ref="CC2:CF2"/>
    <mergeCell ref="BU2:BX2"/>
    <mergeCell ref="AA2:AB2"/>
    <mergeCell ref="AE2:AE3"/>
    <mergeCell ref="AC2:AC3"/>
    <mergeCell ref="CO2:CR2"/>
    <mergeCell ref="DE2:DH2"/>
    <mergeCell ref="CS2:CV2"/>
    <mergeCell ref="BY2:CB2"/>
    <mergeCell ref="AF2:AF3"/>
    <mergeCell ref="AI2:AI3"/>
    <mergeCell ref="AH2:AH3"/>
    <mergeCell ref="AO2:AO3"/>
    <mergeCell ref="AP2:AP3"/>
    <mergeCell ref="AL2:AL3"/>
    <mergeCell ref="AM2:AM3"/>
    <mergeCell ref="AR2:BT2"/>
    <mergeCell ref="AN2:AN3"/>
  </mergeCells>
  <phoneticPr fontId="3"/>
  <conditionalFormatting sqref="N4:Y4">
    <cfRule type="expression" dxfId="27" priority="18" stopIfTrue="1">
      <formula>$B$4="市外"</formula>
    </cfRule>
  </conditionalFormatting>
  <conditionalFormatting sqref="EB4">
    <cfRule type="expression" dxfId="26" priority="17" stopIfTrue="1">
      <formula>$B$4="市外"</formula>
    </cfRule>
  </conditionalFormatting>
  <conditionalFormatting sqref="EF4">
    <cfRule type="expression" dxfId="25" priority="15" stopIfTrue="1">
      <formula>$B$4="市外"</formula>
    </cfRule>
  </conditionalFormatting>
  <conditionalFormatting sqref="EJ4">
    <cfRule type="expression" dxfId="24" priority="14" stopIfTrue="1">
      <formula>$B$4="市外"</formula>
    </cfRule>
  </conditionalFormatting>
  <conditionalFormatting sqref="EN4">
    <cfRule type="expression" dxfId="23" priority="13" stopIfTrue="1">
      <formula>$B$4="市外"</formula>
    </cfRule>
  </conditionalFormatting>
  <conditionalFormatting sqref="ER4">
    <cfRule type="expression" dxfId="22" priority="12" stopIfTrue="1">
      <formula>$B$4="市外"</formula>
    </cfRule>
  </conditionalFormatting>
  <conditionalFormatting sqref="EV4">
    <cfRule type="expression" dxfId="21" priority="11" stopIfTrue="1">
      <formula>$B$4="市外"</formula>
    </cfRule>
  </conditionalFormatting>
  <conditionalFormatting sqref="EZ4">
    <cfRule type="expression" dxfId="20" priority="10" stopIfTrue="1">
      <formula>$B$4="市外"</formula>
    </cfRule>
  </conditionalFormatting>
  <conditionalFormatting sqref="FD4">
    <cfRule type="expression" dxfId="19" priority="9" stopIfTrue="1">
      <formula>$B$4="市外"</formula>
    </cfRule>
  </conditionalFormatting>
  <conditionalFormatting sqref="FH4">
    <cfRule type="expression" dxfId="18" priority="8" stopIfTrue="1">
      <formula>$B$4="市外"</formula>
    </cfRule>
  </conditionalFormatting>
  <conditionalFormatting sqref="FL4">
    <cfRule type="expression" dxfId="17" priority="7" stopIfTrue="1">
      <formula>$B$4="市外"</formula>
    </cfRule>
  </conditionalFormatting>
  <conditionalFormatting sqref="FP4">
    <cfRule type="expression" dxfId="16" priority="6" stopIfTrue="1">
      <formula>$B$4="市外"</formula>
    </cfRule>
  </conditionalFormatting>
  <conditionalFormatting sqref="FT4">
    <cfRule type="expression" dxfId="15" priority="5" stopIfTrue="1">
      <formula>$B$4="市外"</formula>
    </cfRule>
  </conditionalFormatting>
  <conditionalFormatting sqref="FX4">
    <cfRule type="expression" dxfId="14" priority="4" stopIfTrue="1">
      <formula>$B$4="市外"</formula>
    </cfRule>
  </conditionalFormatting>
  <conditionalFormatting sqref="GB4">
    <cfRule type="expression" dxfId="13" priority="3" stopIfTrue="1">
      <formula>$B$4="市外"</formula>
    </cfRule>
  </conditionalFormatting>
  <conditionalFormatting sqref="GF4">
    <cfRule type="expression" dxfId="12" priority="1" stopIfTrue="1">
      <formula>$B$4="市外"</formula>
    </cfRule>
  </conditionalFormatting>
  <conditionalFormatting sqref="GG4:GI4">
    <cfRule type="expression" dxfId="11" priority="2" stopIfTrue="1">
      <formula>$B$4="市外"</formula>
    </cfRule>
  </conditionalFormatting>
  <printOptions horizontalCentered="1"/>
  <pageMargins left="0.39370078740157483" right="0.39370078740157483" top="0.98425196850393704" bottom="0.19685039370078741" header="0.51181102362204722" footer="0"/>
  <pageSetup paperSize="9" scale="60" orientation="landscape" r:id="rId1"/>
  <headerFooter alignWithMargins="0">
    <oddHeader>&amp;L
第１号様式</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dimension ref="A1:L65"/>
  <sheetViews>
    <sheetView workbookViewId="0">
      <selection activeCell="C7" sqref="C7"/>
    </sheetView>
  </sheetViews>
  <sheetFormatPr defaultRowHeight="13.5" x14ac:dyDescent="0.15"/>
  <cols>
    <col min="1" max="16384" width="9" style="218"/>
  </cols>
  <sheetData>
    <row r="1" spans="1:12" x14ac:dyDescent="0.15">
      <c r="A1" s="216" t="s">
        <v>649</v>
      </c>
      <c r="B1" s="216" t="s">
        <v>650</v>
      </c>
      <c r="C1" s="216" t="s">
        <v>651</v>
      </c>
      <c r="D1" s="216" t="s">
        <v>11</v>
      </c>
      <c r="E1" s="216" t="s">
        <v>565</v>
      </c>
      <c r="F1" s="216" t="s">
        <v>12</v>
      </c>
      <c r="G1" s="216" t="s">
        <v>652</v>
      </c>
      <c r="H1" s="217" t="s">
        <v>612</v>
      </c>
      <c r="I1" s="216" t="s">
        <v>38</v>
      </c>
      <c r="J1" s="221" t="s">
        <v>755</v>
      </c>
      <c r="K1" s="221" t="s">
        <v>634</v>
      </c>
      <c r="L1" s="216" t="s">
        <v>653</v>
      </c>
    </row>
    <row r="2" spans="1:12" x14ac:dyDescent="0.15">
      <c r="A2" s="237" t="s">
        <v>856</v>
      </c>
      <c r="B2" s="219" t="s">
        <v>64</v>
      </c>
      <c r="C2" s="220" t="s">
        <v>654</v>
      </c>
      <c r="D2" s="219">
        <v>1</v>
      </c>
      <c r="E2" s="219">
        <v>1</v>
      </c>
      <c r="F2" s="220">
        <v>1</v>
      </c>
      <c r="G2" s="219" t="s">
        <v>570</v>
      </c>
      <c r="H2" s="219" t="s">
        <v>130</v>
      </c>
      <c r="I2" s="218" t="s">
        <v>570</v>
      </c>
      <c r="J2" s="222">
        <v>0</v>
      </c>
      <c r="K2" s="218" t="s">
        <v>617</v>
      </c>
      <c r="L2" s="218" t="s">
        <v>1</v>
      </c>
    </row>
    <row r="3" spans="1:12" x14ac:dyDescent="0.15">
      <c r="A3" s="237" t="s">
        <v>858</v>
      </c>
      <c r="B3" s="237" t="s">
        <v>771</v>
      </c>
      <c r="C3" s="220" t="s">
        <v>141</v>
      </c>
      <c r="D3" s="219">
        <v>2</v>
      </c>
      <c r="E3" s="219">
        <v>2</v>
      </c>
      <c r="F3" s="220">
        <v>2</v>
      </c>
      <c r="G3" s="220" t="s">
        <v>655</v>
      </c>
      <c r="H3" s="219" t="s">
        <v>131</v>
      </c>
      <c r="I3" s="218" t="s">
        <v>656</v>
      </c>
      <c r="J3" s="222">
        <v>1</v>
      </c>
      <c r="K3" s="218" t="s">
        <v>657</v>
      </c>
      <c r="L3" s="218" t="s">
        <v>492</v>
      </c>
    </row>
    <row r="4" spans="1:12" x14ac:dyDescent="0.15">
      <c r="A4" s="325"/>
      <c r="C4" s="220" t="s">
        <v>10</v>
      </c>
      <c r="D4" s="219">
        <v>3</v>
      </c>
      <c r="E4" s="219">
        <v>3</v>
      </c>
      <c r="F4" s="220">
        <v>3</v>
      </c>
      <c r="G4" s="220" t="s">
        <v>658</v>
      </c>
      <c r="H4" s="219" t="s">
        <v>132</v>
      </c>
      <c r="I4" s="218" t="s">
        <v>659</v>
      </c>
      <c r="J4" s="222">
        <v>2</v>
      </c>
      <c r="K4" s="218" t="s">
        <v>72</v>
      </c>
      <c r="L4" s="218" t="s">
        <v>2</v>
      </c>
    </row>
    <row r="5" spans="1:12" x14ac:dyDescent="0.15">
      <c r="C5" s="237" t="s">
        <v>876</v>
      </c>
      <c r="D5" s="219">
        <v>4</v>
      </c>
      <c r="E5" s="219">
        <v>4</v>
      </c>
      <c r="F5" s="220">
        <v>4</v>
      </c>
      <c r="G5" s="220" t="s">
        <v>660</v>
      </c>
      <c r="H5" s="219" t="s">
        <v>133</v>
      </c>
      <c r="I5" s="218" t="s">
        <v>661</v>
      </c>
      <c r="J5" s="222">
        <v>3</v>
      </c>
      <c r="K5" s="218" t="s">
        <v>73</v>
      </c>
      <c r="L5" s="218" t="s">
        <v>412</v>
      </c>
    </row>
    <row r="6" spans="1:12" x14ac:dyDescent="0.15">
      <c r="D6" s="219">
        <v>5</v>
      </c>
      <c r="E6" s="219">
        <v>5</v>
      </c>
      <c r="F6" s="220">
        <v>5</v>
      </c>
      <c r="G6" s="220" t="s">
        <v>662</v>
      </c>
      <c r="H6" s="219" t="s">
        <v>134</v>
      </c>
      <c r="I6" s="218" t="s">
        <v>663</v>
      </c>
      <c r="J6" s="222">
        <v>4</v>
      </c>
      <c r="K6" s="218" t="s">
        <v>664</v>
      </c>
    </row>
    <row r="7" spans="1:12" x14ac:dyDescent="0.15">
      <c r="D7" s="219">
        <v>6</v>
      </c>
      <c r="E7" s="219">
        <v>6</v>
      </c>
      <c r="F7" s="220">
        <v>6</v>
      </c>
      <c r="G7" s="220" t="s">
        <v>665</v>
      </c>
      <c r="H7" s="219" t="s">
        <v>142</v>
      </c>
      <c r="I7" s="218" t="s">
        <v>666</v>
      </c>
      <c r="J7" s="222">
        <v>5</v>
      </c>
      <c r="K7" s="218" t="s">
        <v>18</v>
      </c>
    </row>
    <row r="8" spans="1:12" x14ac:dyDescent="0.15">
      <c r="D8" s="219">
        <v>7</v>
      </c>
      <c r="E8" s="219">
        <v>7</v>
      </c>
      <c r="F8" s="220">
        <v>7</v>
      </c>
      <c r="G8" s="220" t="s">
        <v>667</v>
      </c>
      <c r="H8" s="219" t="s">
        <v>135</v>
      </c>
      <c r="I8" s="218" t="s">
        <v>668</v>
      </c>
      <c r="J8" s="222">
        <v>6</v>
      </c>
      <c r="K8" s="218" t="s">
        <v>74</v>
      </c>
    </row>
    <row r="9" spans="1:12" x14ac:dyDescent="0.15">
      <c r="D9" s="219">
        <v>8</v>
      </c>
      <c r="E9" s="219">
        <v>8</v>
      </c>
      <c r="F9" s="220">
        <v>8</v>
      </c>
      <c r="G9" s="220" t="s">
        <v>669</v>
      </c>
      <c r="H9" s="219" t="s">
        <v>136</v>
      </c>
      <c r="I9" s="218" t="s">
        <v>670</v>
      </c>
      <c r="J9" s="222">
        <v>7</v>
      </c>
      <c r="K9" s="218" t="s">
        <v>65</v>
      </c>
    </row>
    <row r="10" spans="1:12" x14ac:dyDescent="0.15">
      <c r="D10" s="219">
        <v>9</v>
      </c>
      <c r="E10" s="219">
        <v>9</v>
      </c>
      <c r="F10" s="220">
        <v>9</v>
      </c>
      <c r="G10" s="220" t="s">
        <v>671</v>
      </c>
      <c r="H10" s="219" t="s">
        <v>137</v>
      </c>
      <c r="I10" s="218" t="s">
        <v>672</v>
      </c>
      <c r="J10" s="222">
        <v>8</v>
      </c>
      <c r="K10" s="218" t="s">
        <v>21</v>
      </c>
    </row>
    <row r="11" spans="1:12" x14ac:dyDescent="0.15">
      <c r="D11" s="219">
        <v>10</v>
      </c>
      <c r="E11" s="219">
        <v>10</v>
      </c>
      <c r="F11" s="220">
        <v>10</v>
      </c>
      <c r="G11" s="219" t="s">
        <v>673</v>
      </c>
      <c r="H11" s="219" t="s">
        <v>138</v>
      </c>
      <c r="I11" s="218" t="s">
        <v>674</v>
      </c>
      <c r="J11" s="222">
        <v>9</v>
      </c>
      <c r="K11" s="218" t="s">
        <v>675</v>
      </c>
    </row>
    <row r="12" spans="1:12" x14ac:dyDescent="0.15">
      <c r="D12" s="219">
        <v>11</v>
      </c>
      <c r="E12" s="220">
        <v>11</v>
      </c>
      <c r="F12" s="220">
        <v>11</v>
      </c>
      <c r="G12" s="219" t="s">
        <v>676</v>
      </c>
      <c r="H12" s="219" t="s">
        <v>139</v>
      </c>
      <c r="I12" s="218" t="s">
        <v>677</v>
      </c>
      <c r="J12" s="222">
        <v>10</v>
      </c>
      <c r="K12" s="218" t="s">
        <v>646</v>
      </c>
    </row>
    <row r="13" spans="1:12" x14ac:dyDescent="0.15">
      <c r="D13" s="219">
        <v>12</v>
      </c>
      <c r="E13" s="220">
        <v>12</v>
      </c>
      <c r="F13" s="220">
        <v>12</v>
      </c>
      <c r="G13" s="219" t="s">
        <v>678</v>
      </c>
      <c r="H13" s="219" t="s">
        <v>140</v>
      </c>
      <c r="I13" s="218" t="s">
        <v>679</v>
      </c>
      <c r="J13" s="222">
        <v>11</v>
      </c>
      <c r="K13" s="218" t="s">
        <v>75</v>
      </c>
    </row>
    <row r="14" spans="1:12" x14ac:dyDescent="0.15">
      <c r="D14" s="219">
        <v>13</v>
      </c>
      <c r="F14" s="220">
        <v>13</v>
      </c>
      <c r="G14" s="219" t="s">
        <v>680</v>
      </c>
      <c r="H14" s="219" t="s">
        <v>141</v>
      </c>
      <c r="I14" s="218" t="s">
        <v>681</v>
      </c>
      <c r="J14" s="222">
        <v>12</v>
      </c>
      <c r="K14" s="218" t="s">
        <v>647</v>
      </c>
    </row>
    <row r="15" spans="1:12" x14ac:dyDescent="0.15">
      <c r="D15" s="219">
        <v>14</v>
      </c>
      <c r="F15" s="220">
        <v>14</v>
      </c>
      <c r="G15" s="219" t="s">
        <v>682</v>
      </c>
      <c r="H15" s="219" t="s">
        <v>143</v>
      </c>
      <c r="I15" s="218" t="s">
        <v>683</v>
      </c>
      <c r="J15" s="222">
        <v>13</v>
      </c>
      <c r="K15" s="218" t="s">
        <v>684</v>
      </c>
    </row>
    <row r="16" spans="1:12" x14ac:dyDescent="0.15">
      <c r="D16" s="219">
        <v>15</v>
      </c>
      <c r="F16" s="220">
        <v>15</v>
      </c>
      <c r="G16" s="219" t="s">
        <v>685</v>
      </c>
      <c r="H16" s="219" t="s">
        <v>149</v>
      </c>
      <c r="I16" s="218" t="s">
        <v>686</v>
      </c>
      <c r="J16" s="222">
        <v>14</v>
      </c>
      <c r="K16" s="218" t="s">
        <v>77</v>
      </c>
    </row>
    <row r="17" spans="4:11" x14ac:dyDescent="0.15">
      <c r="D17" s="219">
        <v>16</v>
      </c>
      <c r="F17" s="220">
        <v>16</v>
      </c>
      <c r="G17" s="219" t="s">
        <v>687</v>
      </c>
      <c r="H17" s="219" t="s">
        <v>144</v>
      </c>
      <c r="I17" s="218" t="s">
        <v>688</v>
      </c>
      <c r="J17" s="222">
        <v>15</v>
      </c>
      <c r="K17" s="218" t="s">
        <v>689</v>
      </c>
    </row>
    <row r="18" spans="4:11" x14ac:dyDescent="0.15">
      <c r="D18" s="219">
        <v>17</v>
      </c>
      <c r="F18" s="220">
        <v>17</v>
      </c>
      <c r="G18" s="219" t="s">
        <v>690</v>
      </c>
      <c r="H18" s="219" t="s">
        <v>145</v>
      </c>
      <c r="I18" s="218" t="s">
        <v>691</v>
      </c>
      <c r="J18" s="222">
        <v>16</v>
      </c>
      <c r="K18" s="218" t="s">
        <v>78</v>
      </c>
    </row>
    <row r="19" spans="4:11" x14ac:dyDescent="0.15">
      <c r="D19" s="219">
        <v>18</v>
      </c>
      <c r="F19" s="220">
        <v>18</v>
      </c>
      <c r="G19" s="219" t="s">
        <v>692</v>
      </c>
      <c r="H19" s="219" t="s">
        <v>146</v>
      </c>
      <c r="I19" s="218" t="s">
        <v>693</v>
      </c>
      <c r="J19" s="222">
        <v>17</v>
      </c>
      <c r="K19" s="218" t="s">
        <v>79</v>
      </c>
    </row>
    <row r="20" spans="4:11" x14ac:dyDescent="0.15">
      <c r="D20" s="219">
        <v>19</v>
      </c>
      <c r="F20" s="220">
        <v>19</v>
      </c>
      <c r="G20" s="219" t="s">
        <v>694</v>
      </c>
      <c r="H20" s="219" t="s">
        <v>147</v>
      </c>
      <c r="I20" s="218" t="s">
        <v>695</v>
      </c>
      <c r="J20" s="222">
        <v>18</v>
      </c>
      <c r="K20" s="218" t="s">
        <v>642</v>
      </c>
    </row>
    <row r="21" spans="4:11" x14ac:dyDescent="0.15">
      <c r="D21" s="219">
        <v>20</v>
      </c>
      <c r="F21" s="220">
        <v>20</v>
      </c>
      <c r="G21" s="219" t="s">
        <v>696</v>
      </c>
      <c r="H21" s="219" t="s">
        <v>148</v>
      </c>
      <c r="I21" s="218" t="s">
        <v>697</v>
      </c>
      <c r="J21" s="222">
        <v>19</v>
      </c>
      <c r="K21" s="218" t="s">
        <v>80</v>
      </c>
    </row>
    <row r="22" spans="4:11" x14ac:dyDescent="0.15">
      <c r="D22" s="219">
        <v>21</v>
      </c>
      <c r="F22" s="220">
        <v>21</v>
      </c>
      <c r="G22" s="219" t="s">
        <v>698</v>
      </c>
      <c r="H22" s="237" t="s">
        <v>861</v>
      </c>
      <c r="I22" s="218" t="s">
        <v>699</v>
      </c>
      <c r="J22" s="222">
        <v>20</v>
      </c>
      <c r="K22" s="218" t="s">
        <v>81</v>
      </c>
    </row>
    <row r="23" spans="4:11" x14ac:dyDescent="0.15">
      <c r="D23" s="219">
        <v>22</v>
      </c>
      <c r="F23" s="220">
        <v>22</v>
      </c>
      <c r="G23" s="219" t="s">
        <v>700</v>
      </c>
      <c r="I23" s="218" t="s">
        <v>701</v>
      </c>
      <c r="J23" s="222">
        <v>21</v>
      </c>
      <c r="K23" s="218" t="s">
        <v>82</v>
      </c>
    </row>
    <row r="24" spans="4:11" x14ac:dyDescent="0.15">
      <c r="D24" s="219">
        <v>23</v>
      </c>
      <c r="F24" s="220">
        <v>23</v>
      </c>
      <c r="G24" s="219" t="s">
        <v>702</v>
      </c>
      <c r="I24" s="218" t="s">
        <v>703</v>
      </c>
      <c r="J24" s="222">
        <v>22</v>
      </c>
      <c r="K24" s="218" t="s">
        <v>83</v>
      </c>
    </row>
    <row r="25" spans="4:11" x14ac:dyDescent="0.15">
      <c r="D25" s="219">
        <v>24</v>
      </c>
      <c r="F25" s="220">
        <v>24</v>
      </c>
      <c r="G25" s="219" t="s">
        <v>704</v>
      </c>
      <c r="I25" s="218" t="s">
        <v>705</v>
      </c>
      <c r="J25" s="222">
        <v>23</v>
      </c>
      <c r="K25" s="218" t="s">
        <v>644</v>
      </c>
    </row>
    <row r="26" spans="4:11" x14ac:dyDescent="0.15">
      <c r="D26" s="219">
        <v>25</v>
      </c>
      <c r="F26" s="220">
        <v>25</v>
      </c>
      <c r="G26" s="219" t="s">
        <v>706</v>
      </c>
      <c r="I26" s="218" t="s">
        <v>707</v>
      </c>
      <c r="J26" s="222">
        <v>24</v>
      </c>
      <c r="K26" s="218" t="s">
        <v>84</v>
      </c>
    </row>
    <row r="27" spans="4:11" x14ac:dyDescent="0.15">
      <c r="D27" s="219">
        <v>26</v>
      </c>
      <c r="F27" s="220">
        <v>26</v>
      </c>
      <c r="G27" s="219" t="s">
        <v>708</v>
      </c>
      <c r="I27" s="218" t="s">
        <v>709</v>
      </c>
      <c r="J27" s="222">
        <v>25</v>
      </c>
      <c r="K27" s="218" t="s">
        <v>85</v>
      </c>
    </row>
    <row r="28" spans="4:11" x14ac:dyDescent="0.15">
      <c r="D28" s="219">
        <v>27</v>
      </c>
      <c r="F28" s="220">
        <v>27</v>
      </c>
      <c r="G28" s="219" t="s">
        <v>710</v>
      </c>
      <c r="I28" s="218" t="s">
        <v>711</v>
      </c>
      <c r="J28" s="222">
        <v>26</v>
      </c>
      <c r="K28" s="218" t="s">
        <v>86</v>
      </c>
    </row>
    <row r="29" spans="4:11" x14ac:dyDescent="0.15">
      <c r="D29" s="219">
        <v>28</v>
      </c>
      <c r="F29" s="220">
        <v>28</v>
      </c>
      <c r="G29" s="219" t="s">
        <v>712</v>
      </c>
      <c r="I29" s="218" t="s">
        <v>713</v>
      </c>
      <c r="J29" s="222">
        <v>27</v>
      </c>
      <c r="K29" s="218" t="s">
        <v>87</v>
      </c>
    </row>
    <row r="30" spans="4:11" x14ac:dyDescent="0.15">
      <c r="D30" s="219">
        <v>29</v>
      </c>
      <c r="F30" s="220">
        <v>29</v>
      </c>
      <c r="G30" s="219" t="s">
        <v>714</v>
      </c>
      <c r="I30" s="218" t="s">
        <v>715</v>
      </c>
      <c r="J30" s="222">
        <v>28</v>
      </c>
      <c r="K30" s="218" t="s">
        <v>716</v>
      </c>
    </row>
    <row r="31" spans="4:11" x14ac:dyDescent="0.15">
      <c r="D31" s="219">
        <v>30</v>
      </c>
      <c r="F31" s="220">
        <v>30</v>
      </c>
      <c r="G31" s="219" t="s">
        <v>717</v>
      </c>
      <c r="I31" s="218" t="s">
        <v>718</v>
      </c>
      <c r="J31" s="222">
        <v>29</v>
      </c>
    </row>
    <row r="32" spans="4:11" x14ac:dyDescent="0.15">
      <c r="D32" s="219">
        <v>31</v>
      </c>
      <c r="F32" s="220">
        <v>31</v>
      </c>
      <c r="G32" s="219" t="s">
        <v>719</v>
      </c>
      <c r="I32" s="218" t="s">
        <v>720</v>
      </c>
      <c r="J32" s="222">
        <v>30</v>
      </c>
    </row>
    <row r="33" spans="4:10" x14ac:dyDescent="0.15">
      <c r="D33" s="219">
        <v>32</v>
      </c>
      <c r="G33" s="219" t="s">
        <v>721</v>
      </c>
      <c r="I33" s="218" t="s">
        <v>722</v>
      </c>
      <c r="J33" s="222">
        <v>31</v>
      </c>
    </row>
    <row r="34" spans="4:10" x14ac:dyDescent="0.15">
      <c r="D34" s="219">
        <v>33</v>
      </c>
      <c r="G34" s="219" t="s">
        <v>723</v>
      </c>
      <c r="I34" s="218" t="s">
        <v>724</v>
      </c>
      <c r="J34" s="222">
        <v>32</v>
      </c>
    </row>
    <row r="35" spans="4:10" x14ac:dyDescent="0.15">
      <c r="D35" s="219">
        <v>34</v>
      </c>
      <c r="G35" s="219" t="s">
        <v>725</v>
      </c>
      <c r="I35" s="218" t="s">
        <v>726</v>
      </c>
      <c r="J35" s="222">
        <v>33</v>
      </c>
    </row>
    <row r="36" spans="4:10" x14ac:dyDescent="0.15">
      <c r="D36" s="219">
        <v>35</v>
      </c>
      <c r="G36" s="219" t="s">
        <v>727</v>
      </c>
      <c r="I36" s="218" t="s">
        <v>728</v>
      </c>
      <c r="J36" s="222">
        <v>34</v>
      </c>
    </row>
    <row r="37" spans="4:10" x14ac:dyDescent="0.15">
      <c r="D37" s="219">
        <v>36</v>
      </c>
      <c r="G37" s="219" t="s">
        <v>729</v>
      </c>
      <c r="I37" s="218" t="s">
        <v>730</v>
      </c>
      <c r="J37" s="222">
        <v>35</v>
      </c>
    </row>
    <row r="38" spans="4:10" x14ac:dyDescent="0.15">
      <c r="D38" s="219">
        <v>37</v>
      </c>
      <c r="G38" s="219" t="s">
        <v>731</v>
      </c>
      <c r="I38" s="218" t="s">
        <v>732</v>
      </c>
      <c r="J38" s="222">
        <v>36</v>
      </c>
    </row>
    <row r="39" spans="4:10" x14ac:dyDescent="0.15">
      <c r="D39" s="219">
        <v>38</v>
      </c>
      <c r="G39" s="219" t="s">
        <v>733</v>
      </c>
      <c r="I39" s="218" t="s">
        <v>734</v>
      </c>
      <c r="J39" s="222">
        <v>37</v>
      </c>
    </row>
    <row r="40" spans="4:10" x14ac:dyDescent="0.15">
      <c r="D40" s="219">
        <v>39</v>
      </c>
      <c r="G40" s="219" t="s">
        <v>735</v>
      </c>
      <c r="I40" s="218" t="s">
        <v>736</v>
      </c>
      <c r="J40" s="222">
        <v>38</v>
      </c>
    </row>
    <row r="41" spans="4:10" x14ac:dyDescent="0.15">
      <c r="D41" s="219">
        <v>40</v>
      </c>
      <c r="G41" s="219" t="s">
        <v>737</v>
      </c>
      <c r="I41" s="218" t="s">
        <v>738</v>
      </c>
      <c r="J41" s="222">
        <v>39</v>
      </c>
    </row>
    <row r="42" spans="4:10" x14ac:dyDescent="0.15">
      <c r="D42" s="219">
        <v>41</v>
      </c>
      <c r="G42" s="219" t="s">
        <v>739</v>
      </c>
      <c r="I42" s="218" t="s">
        <v>740</v>
      </c>
      <c r="J42" s="222">
        <v>40</v>
      </c>
    </row>
    <row r="43" spans="4:10" x14ac:dyDescent="0.15">
      <c r="D43" s="219">
        <v>42</v>
      </c>
      <c r="G43" s="219" t="s">
        <v>741</v>
      </c>
      <c r="I43" s="218" t="s">
        <v>742</v>
      </c>
      <c r="J43" s="222">
        <v>41</v>
      </c>
    </row>
    <row r="44" spans="4:10" x14ac:dyDescent="0.15">
      <c r="D44" s="219">
        <v>43</v>
      </c>
      <c r="G44" s="219" t="s">
        <v>743</v>
      </c>
      <c r="I44" s="218" t="s">
        <v>744</v>
      </c>
      <c r="J44" s="222">
        <v>42</v>
      </c>
    </row>
    <row r="45" spans="4:10" x14ac:dyDescent="0.15">
      <c r="D45" s="219">
        <v>44</v>
      </c>
      <c r="G45" s="219" t="s">
        <v>745</v>
      </c>
      <c r="I45" s="218" t="s">
        <v>746</v>
      </c>
      <c r="J45" s="222">
        <v>43</v>
      </c>
    </row>
    <row r="46" spans="4:10" x14ac:dyDescent="0.15">
      <c r="D46" s="219">
        <v>45</v>
      </c>
      <c r="G46" s="219" t="s">
        <v>747</v>
      </c>
      <c r="I46" s="218" t="s">
        <v>748</v>
      </c>
      <c r="J46" s="222">
        <v>44</v>
      </c>
    </row>
    <row r="47" spans="4:10" x14ac:dyDescent="0.15">
      <c r="D47" s="219">
        <v>46</v>
      </c>
      <c r="G47" s="219" t="s">
        <v>749</v>
      </c>
      <c r="I47" s="218" t="s">
        <v>750</v>
      </c>
      <c r="J47" s="222">
        <v>45</v>
      </c>
    </row>
    <row r="48" spans="4:10" x14ac:dyDescent="0.15">
      <c r="D48" s="219">
        <v>47</v>
      </c>
      <c r="G48" s="219" t="s">
        <v>751</v>
      </c>
      <c r="I48" s="218" t="s">
        <v>752</v>
      </c>
      <c r="J48" s="222">
        <v>46</v>
      </c>
    </row>
    <row r="49" spans="4:10" x14ac:dyDescent="0.15">
      <c r="D49" s="219">
        <v>48</v>
      </c>
      <c r="G49" s="219" t="s">
        <v>753</v>
      </c>
      <c r="I49" s="218" t="s">
        <v>754</v>
      </c>
      <c r="J49" s="222">
        <v>47</v>
      </c>
    </row>
    <row r="50" spans="4:10" x14ac:dyDescent="0.15">
      <c r="D50" s="219">
        <v>49</v>
      </c>
    </row>
    <row r="51" spans="4:10" x14ac:dyDescent="0.15">
      <c r="D51" s="219">
        <v>50</v>
      </c>
    </row>
    <row r="52" spans="4:10" x14ac:dyDescent="0.15">
      <c r="D52" s="219">
        <v>51</v>
      </c>
    </row>
    <row r="53" spans="4:10" x14ac:dyDescent="0.15">
      <c r="D53" s="219">
        <v>52</v>
      </c>
    </row>
    <row r="54" spans="4:10" x14ac:dyDescent="0.15">
      <c r="D54" s="219">
        <v>53</v>
      </c>
    </row>
    <row r="55" spans="4:10" x14ac:dyDescent="0.15">
      <c r="D55" s="219">
        <v>54</v>
      </c>
    </row>
    <row r="56" spans="4:10" x14ac:dyDescent="0.15">
      <c r="D56" s="219">
        <v>55</v>
      </c>
    </row>
    <row r="57" spans="4:10" x14ac:dyDescent="0.15">
      <c r="D57" s="219">
        <v>56</v>
      </c>
    </row>
    <row r="58" spans="4:10" x14ac:dyDescent="0.15">
      <c r="D58" s="219">
        <v>57</v>
      </c>
    </row>
    <row r="59" spans="4:10" x14ac:dyDescent="0.15">
      <c r="D59" s="219">
        <v>58</v>
      </c>
    </row>
    <row r="60" spans="4:10" x14ac:dyDescent="0.15">
      <c r="D60" s="219">
        <v>59</v>
      </c>
    </row>
    <row r="61" spans="4:10" x14ac:dyDescent="0.15">
      <c r="D61" s="219">
        <v>60</v>
      </c>
    </row>
    <row r="62" spans="4:10" x14ac:dyDescent="0.15">
      <c r="D62" s="219">
        <v>61</v>
      </c>
    </row>
    <row r="63" spans="4:10" x14ac:dyDescent="0.15">
      <c r="D63" s="219">
        <v>62</v>
      </c>
    </row>
    <row r="64" spans="4:10" x14ac:dyDescent="0.15">
      <c r="D64" s="219">
        <v>63</v>
      </c>
    </row>
    <row r="65" spans="4:4" x14ac:dyDescent="0.15">
      <c r="D65" s="219">
        <v>64</v>
      </c>
    </row>
  </sheetData>
  <autoFilter ref="A1:I65" xr:uid="{00000000-0009-0000-0000-000002000000}"/>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indexed="12"/>
  </sheetPr>
  <dimension ref="A1:AH42"/>
  <sheetViews>
    <sheetView view="pageBreakPreview" zoomScaleNormal="75" zoomScaleSheetLayoutView="100" workbookViewId="0">
      <selection activeCell="A3" sqref="A3:AD3"/>
    </sheetView>
  </sheetViews>
  <sheetFormatPr defaultRowHeight="13.5" x14ac:dyDescent="0.15"/>
  <cols>
    <col min="1" max="1" width="4.625" style="3" customWidth="1"/>
    <col min="2" max="31" width="4.625" style="2" customWidth="1"/>
    <col min="32" max="16384" width="9" style="2"/>
  </cols>
  <sheetData>
    <row r="1" spans="1:31" ht="155.25" customHeight="1" x14ac:dyDescent="0.15"/>
    <row r="2" spans="1:31" ht="12" customHeight="1" x14ac:dyDescent="0.15">
      <c r="A2" s="14"/>
      <c r="B2" s="15"/>
      <c r="C2" s="15"/>
      <c r="D2" s="15"/>
      <c r="E2" s="15"/>
      <c r="F2" s="15"/>
      <c r="G2" s="15"/>
      <c r="H2" s="15"/>
      <c r="I2" s="15"/>
      <c r="J2" s="15"/>
      <c r="K2" s="15"/>
      <c r="L2" s="15"/>
      <c r="M2" s="15"/>
      <c r="N2" s="15"/>
      <c r="O2" s="15"/>
      <c r="P2" s="15"/>
      <c r="Q2" s="15"/>
      <c r="R2" s="15"/>
      <c r="S2" s="15"/>
      <c r="T2" s="15"/>
      <c r="U2" s="15"/>
      <c r="V2" s="15"/>
      <c r="W2" s="15"/>
      <c r="X2" s="15"/>
      <c r="Y2" s="15"/>
      <c r="Z2" s="15"/>
      <c r="AA2" s="15"/>
      <c r="AB2" s="543" t="s">
        <v>165</v>
      </c>
      <c r="AC2" s="543"/>
      <c r="AD2" s="543"/>
      <c r="AE2" s="543"/>
    </row>
    <row r="3" spans="1:31" ht="18" customHeight="1" x14ac:dyDescent="0.15">
      <c r="A3" s="548" t="s">
        <v>897</v>
      </c>
      <c r="B3" s="548"/>
      <c r="C3" s="548"/>
      <c r="D3" s="548"/>
      <c r="E3" s="548"/>
      <c r="F3" s="548"/>
      <c r="G3" s="548"/>
      <c r="H3" s="548"/>
      <c r="I3" s="548"/>
      <c r="J3" s="548"/>
      <c r="K3" s="548"/>
      <c r="L3" s="548"/>
      <c r="M3" s="548"/>
      <c r="N3" s="548"/>
      <c r="O3" s="548"/>
      <c r="P3" s="548"/>
      <c r="Q3" s="548"/>
      <c r="R3" s="548"/>
      <c r="S3" s="548"/>
      <c r="T3" s="548"/>
      <c r="U3" s="548"/>
      <c r="V3" s="548"/>
      <c r="W3" s="548"/>
      <c r="X3" s="548"/>
      <c r="Y3" s="548"/>
      <c r="Z3" s="548"/>
      <c r="AA3" s="548"/>
      <c r="AB3" s="548"/>
      <c r="AC3" s="548"/>
      <c r="AD3" s="548"/>
    </row>
    <row r="4" spans="1:31" ht="6" customHeight="1" x14ac:dyDescent="0.15"/>
    <row r="5" spans="1:31" s="11" customFormat="1" ht="15.95" customHeight="1" x14ac:dyDescent="0.15">
      <c r="A5" s="9" t="s">
        <v>898</v>
      </c>
    </row>
    <row r="6" spans="1:31" s="11" customFormat="1" ht="15.95" customHeight="1" x14ac:dyDescent="0.15">
      <c r="A6" s="9" t="s">
        <v>37</v>
      </c>
      <c r="R6" s="244"/>
      <c r="S6" s="244"/>
      <c r="T6" s="244"/>
      <c r="U6" s="244"/>
      <c r="V6" s="244"/>
      <c r="W6" s="534" t="str">
        <f>IF(参照用シート!GI4="","","電子入札システムＩＤ　：　"&amp;参照用シート!GI4)</f>
        <v/>
      </c>
      <c r="X6" s="534"/>
      <c r="Y6" s="534"/>
      <c r="Z6" s="534"/>
      <c r="AA6" s="534"/>
      <c r="AB6" s="244"/>
      <c r="AC6" s="244"/>
      <c r="AD6" s="244"/>
      <c r="AE6" s="244"/>
    </row>
    <row r="7" spans="1:31" s="11" customFormat="1" ht="20.25" customHeight="1" x14ac:dyDescent="0.15">
      <c r="B7" s="324" t="s">
        <v>849</v>
      </c>
      <c r="C7"/>
      <c r="D7"/>
      <c r="E7"/>
      <c r="R7" s="247" t="s">
        <v>68</v>
      </c>
      <c r="S7" s="572" t="s">
        <v>446</v>
      </c>
      <c r="T7" s="572"/>
      <c r="U7" s="572"/>
      <c r="V7" s="573"/>
      <c r="W7" s="552" t="str">
        <f>IF(参照用シート!$B$4=0,"",参照用シート!$B$4)</f>
        <v/>
      </c>
      <c r="X7" s="553"/>
      <c r="Y7" s="553"/>
      <c r="Z7" s="553"/>
      <c r="AA7" s="554"/>
    </row>
    <row r="8" spans="1:31" s="11" customFormat="1" ht="20.25" customHeight="1" x14ac:dyDescent="0.15">
      <c r="C8" s="559" t="str">
        <f>IF(OR(ISBLANK(■入力シート!G17),ISBLANK(■入力シート!J17),ISBLANK(■入力シート!M17)),"令和　　年　　月　　日","令和"&amp;■入力シート!G17&amp;"年"&amp;■入力シート!J17&amp;"月"&amp;■入力シート!M17&amp;"日")</f>
        <v>令和　　年　　月　　日</v>
      </c>
      <c r="D8" s="559"/>
      <c r="E8" s="559"/>
      <c r="F8" s="559"/>
      <c r="G8" s="559"/>
      <c r="H8" s="559"/>
      <c r="I8" s="559"/>
      <c r="J8" s="2" t="s">
        <v>62</v>
      </c>
      <c r="K8" s="27"/>
      <c r="L8" s="2"/>
      <c r="R8" s="247" t="s">
        <v>152</v>
      </c>
      <c r="S8" s="574" t="s">
        <v>59</v>
      </c>
      <c r="T8" s="574"/>
      <c r="U8" s="574"/>
      <c r="V8" s="574"/>
      <c r="W8" s="552" t="str">
        <f>IF(参照用シート!$C$4=0,"",参照用シート!$C$4)</f>
        <v/>
      </c>
      <c r="X8" s="553"/>
      <c r="Y8" s="553"/>
      <c r="Z8" s="553"/>
      <c r="AA8" s="554"/>
      <c r="AB8" s="37"/>
    </row>
    <row r="9" spans="1:31" s="11" customFormat="1" ht="20.25" customHeight="1" x14ac:dyDescent="0.15">
      <c r="C9" s="556">
        <f>IF(参照用シート!$H$4=0,"",IF(参照用シート!$H$4="本社（店）",参照用シート!$AD$4,参照用シート!$AM$4))</f>
        <v>0</v>
      </c>
      <c r="D9" s="556"/>
      <c r="E9" s="556"/>
      <c r="F9" s="556"/>
      <c r="G9" s="556"/>
      <c r="H9" s="556"/>
      <c r="I9" s="556"/>
      <c r="J9" s="556"/>
      <c r="K9" s="556"/>
      <c r="L9" s="35"/>
      <c r="M9" s="29"/>
      <c r="N9" s="27"/>
      <c r="R9" s="247" t="s">
        <v>153</v>
      </c>
      <c r="S9" s="574" t="s">
        <v>60</v>
      </c>
      <c r="T9" s="574"/>
      <c r="U9" s="574"/>
      <c r="V9" s="575"/>
      <c r="W9" s="70" t="s">
        <v>61</v>
      </c>
      <c r="X9" s="33" t="str">
        <f>IF(参照用シート!$E$4=0,"",参照用シート!$E$4)</f>
        <v/>
      </c>
      <c r="Y9" s="34" t="s">
        <v>63</v>
      </c>
      <c r="Z9" s="550" t="str">
        <f>IF(参照用シート!$G$4=0,"",参照用シート!$G$4)</f>
        <v/>
      </c>
      <c r="AA9" s="551"/>
      <c r="AB9" s="38"/>
    </row>
    <row r="10" spans="1:31" s="11" customFormat="1" ht="20.25" customHeight="1" thickBot="1" x14ac:dyDescent="0.2">
      <c r="A10" s="28"/>
      <c r="C10" s="557" t="str">
        <f>IF(参照用シート!$H$4=0,"",IF(参照用シート!$H$4="本社（店）",参照用シート!$AE$4&amp;"　 "&amp;参照用シート!$AF$4,参照用シート!$AN$4&amp;"　 "&amp;参照用シート!$AO$4))</f>
        <v>0　 0</v>
      </c>
      <c r="D10" s="557"/>
      <c r="E10" s="557"/>
      <c r="F10" s="557"/>
      <c r="G10" s="557"/>
      <c r="H10" s="557"/>
      <c r="I10" s="557"/>
      <c r="J10" s="557"/>
      <c r="K10" s="557"/>
      <c r="L10" s="40"/>
      <c r="M10" s="30"/>
      <c r="N10" s="31"/>
      <c r="R10" s="247" t="s">
        <v>67</v>
      </c>
      <c r="S10" s="574" t="s">
        <v>154</v>
      </c>
      <c r="T10" s="574"/>
      <c r="U10" s="574"/>
      <c r="V10" s="575"/>
      <c r="W10" s="552" t="str">
        <f>IF(参照用シート!$H$4=0,"",参照用シート!$H$4)</f>
        <v/>
      </c>
      <c r="X10" s="553"/>
      <c r="Y10" s="553"/>
      <c r="Z10" s="553"/>
      <c r="AA10" s="554"/>
      <c r="AB10" s="69"/>
    </row>
    <row r="11" spans="1:31" s="11" customFormat="1" ht="14.25" customHeight="1" thickTop="1" x14ac:dyDescent="0.15">
      <c r="L11" s="36" t="s">
        <v>150</v>
      </c>
      <c r="R11" s="555" t="s">
        <v>155</v>
      </c>
      <c r="S11" s="555"/>
      <c r="T11" s="555"/>
      <c r="U11" s="555"/>
      <c r="V11" s="555"/>
      <c r="W11" s="555"/>
      <c r="X11" s="555"/>
      <c r="Y11" s="555"/>
      <c r="Z11" s="555"/>
      <c r="AA11" s="555"/>
      <c r="AB11" s="555"/>
      <c r="AC11" s="555"/>
      <c r="AD11" s="555"/>
    </row>
    <row r="12" spans="1:31" s="11" customFormat="1" ht="9.75" customHeight="1" x14ac:dyDescent="0.15">
      <c r="P12" s="32"/>
      <c r="R12" s="26"/>
      <c r="T12" s="6"/>
      <c r="U12" s="6"/>
      <c r="V12" s="6"/>
      <c r="W12" s="24"/>
      <c r="X12" s="24"/>
      <c r="Y12" s="24"/>
      <c r="Z12" s="24"/>
      <c r="AA12" s="24"/>
      <c r="AB12" s="24"/>
      <c r="AD12" s="25"/>
      <c r="AE12" s="25"/>
    </row>
    <row r="13" spans="1:31" s="11" customFormat="1" ht="24" customHeight="1" x14ac:dyDescent="0.15">
      <c r="A13" s="8"/>
      <c r="B13" s="16"/>
      <c r="C13" s="16"/>
      <c r="D13" s="16"/>
      <c r="E13" s="16"/>
      <c r="F13" s="2"/>
      <c r="G13" s="2"/>
      <c r="H13" s="2"/>
      <c r="I13" s="2"/>
      <c r="J13" s="2"/>
      <c r="K13" s="2"/>
      <c r="L13" s="2"/>
      <c r="M13" s="2"/>
      <c r="R13" s="546" t="str">
        <f>IF(参照用シート!$H$4="支社（店）等","※3 申請事業所区分が「支社（店）等」の場合、本欄に本社（店）に関する事項を記載すること。","※3 申請事業所区分が「本社（店）」の場合、本欄は記載の必要なし。")</f>
        <v>※3 申請事業所区分が「本社（店）」の場合、本欄は記載の必要なし。</v>
      </c>
      <c r="S13" s="546"/>
      <c r="T13" s="546"/>
      <c r="U13" s="546"/>
      <c r="V13" s="546"/>
      <c r="W13" s="547"/>
      <c r="X13" s="547"/>
      <c r="Y13" s="547"/>
      <c r="Z13" s="547"/>
      <c r="AA13" s="547"/>
      <c r="AB13" s="547"/>
      <c r="AC13" s="547"/>
      <c r="AD13" s="547"/>
    </row>
    <row r="14" spans="1:31" s="11" customFormat="1" ht="20.25" customHeight="1" x14ac:dyDescent="0.15">
      <c r="A14" s="71" t="s">
        <v>156</v>
      </c>
      <c r="B14" s="549" t="s">
        <v>53</v>
      </c>
      <c r="C14" s="549"/>
      <c r="D14" s="549"/>
      <c r="E14" s="549"/>
      <c r="F14" s="558" t="str">
        <f>IF(参照用シート!$Z$4=0,"",参照用シート!$Z$4)</f>
        <v/>
      </c>
      <c r="G14" s="558"/>
      <c r="H14" s="558"/>
      <c r="I14" s="558"/>
      <c r="J14" s="558"/>
      <c r="K14" s="558"/>
      <c r="L14" s="558"/>
      <c r="M14" s="558"/>
      <c r="N14" s="17"/>
      <c r="O14" s="18"/>
      <c r="P14" s="18"/>
      <c r="Q14" s="41"/>
      <c r="R14" s="55" t="str">
        <f>IF(参照用シート!$H$4="支社（店）等","１５","")</f>
        <v/>
      </c>
      <c r="S14" s="570" t="str">
        <f>IF(参照用シート!$H$4="支社（店）等","本社（店）郵便番号","")</f>
        <v/>
      </c>
      <c r="T14" s="570"/>
      <c r="U14" s="570"/>
      <c r="V14" s="570"/>
      <c r="W14" s="544" t="str">
        <f>IF(参照用シート!$H$4="支社（店）等",IF(参照用シート!$AI$4=0,"",参照用シート!$AI$4),"")</f>
        <v/>
      </c>
      <c r="X14" s="544"/>
      <c r="Y14" s="544"/>
      <c r="Z14" s="544"/>
      <c r="AA14" s="544"/>
      <c r="AB14" s="544"/>
      <c r="AC14" s="544"/>
      <c r="AD14" s="544"/>
      <c r="AE14" s="545"/>
    </row>
    <row r="15" spans="1:31" ht="20.25" customHeight="1" x14ac:dyDescent="0.15">
      <c r="A15" s="72" t="s">
        <v>157</v>
      </c>
      <c r="B15" s="549" t="s">
        <v>54</v>
      </c>
      <c r="C15" s="549"/>
      <c r="D15" s="549"/>
      <c r="E15" s="549"/>
      <c r="F15" s="558" t="str">
        <f>IF(参照用シート!$AA$4=0,"",参照用シート!$AA$4)</f>
        <v/>
      </c>
      <c r="G15" s="558"/>
      <c r="H15" s="558"/>
      <c r="I15" s="558"/>
      <c r="J15" s="558"/>
      <c r="K15" s="558"/>
      <c r="L15" s="558"/>
      <c r="M15" s="558"/>
      <c r="N15" s="17"/>
      <c r="O15" s="17"/>
      <c r="P15" s="17"/>
      <c r="Q15" s="42"/>
      <c r="R15" s="55" t="str">
        <f>IF(参照用シート!$H$4="支社（店）等","１６","")</f>
        <v/>
      </c>
      <c r="S15" s="536" t="str">
        <f>IF(参照用シート!$H$4="支社（店）等","本社（店）住所","")</f>
        <v/>
      </c>
      <c r="T15" s="536"/>
      <c r="U15" s="536"/>
      <c r="V15" s="536"/>
      <c r="W15" s="537" t="str">
        <f>IF(参照用シート!$H$4="支社（店）等",IF(参照用シート!$AJ$4=0,"",参照用シート!$AJ$4),"")</f>
        <v/>
      </c>
      <c r="X15" s="537"/>
      <c r="Y15" s="537"/>
      <c r="Z15" s="537"/>
      <c r="AA15" s="537"/>
      <c r="AB15" s="537"/>
      <c r="AC15" s="537"/>
      <c r="AD15" s="537"/>
      <c r="AE15" s="538"/>
    </row>
    <row r="16" spans="1:31" s="11" customFormat="1" ht="18" customHeight="1" x14ac:dyDescent="0.15">
      <c r="A16" s="73"/>
      <c r="B16" s="39"/>
      <c r="C16" s="39"/>
      <c r="D16" s="39"/>
      <c r="E16" s="39"/>
      <c r="F16" s="582" t="str">
        <f>IF(参照用シート!$AB$4=0,"",参照用シート!$AB$4)</f>
        <v/>
      </c>
      <c r="G16" s="582"/>
      <c r="H16" s="582"/>
      <c r="I16" s="582"/>
      <c r="J16" s="582"/>
      <c r="K16" s="582"/>
      <c r="L16" s="582"/>
      <c r="M16" s="582"/>
      <c r="N16" s="582"/>
      <c r="O16" s="582"/>
      <c r="P16" s="582"/>
      <c r="Q16" s="41"/>
      <c r="R16" s="56"/>
      <c r="S16" s="571"/>
      <c r="T16" s="571"/>
      <c r="U16" s="571"/>
      <c r="V16" s="571"/>
      <c r="W16" s="537" t="str">
        <f>IF(参照用シート!$H$4="支社（店）等",IF(参照用シート!$AK$4=0,"",参照用シート!$AK$4),"")</f>
        <v/>
      </c>
      <c r="X16" s="537"/>
      <c r="Y16" s="537"/>
      <c r="Z16" s="537"/>
      <c r="AA16" s="537"/>
      <c r="AB16" s="537"/>
      <c r="AC16" s="537"/>
      <c r="AD16" s="537"/>
      <c r="AE16" s="538"/>
    </row>
    <row r="17" spans="1:34" s="11" customFormat="1" ht="18" customHeight="1" x14ac:dyDescent="0.3">
      <c r="A17" s="73"/>
      <c r="B17" s="39"/>
      <c r="C17" s="39"/>
      <c r="D17" s="39"/>
      <c r="E17" s="39"/>
      <c r="F17" s="582"/>
      <c r="G17" s="582"/>
      <c r="H17" s="582"/>
      <c r="I17" s="582"/>
      <c r="J17" s="582"/>
      <c r="K17" s="582"/>
      <c r="L17" s="582"/>
      <c r="M17" s="582"/>
      <c r="N17" s="582"/>
      <c r="O17" s="582"/>
      <c r="P17" s="582"/>
      <c r="Q17" s="41"/>
      <c r="R17" s="57"/>
      <c r="S17" s="571"/>
      <c r="T17" s="571"/>
      <c r="U17" s="571"/>
      <c r="V17" s="571"/>
      <c r="W17" s="537"/>
      <c r="X17" s="537"/>
      <c r="Y17" s="537"/>
      <c r="Z17" s="537"/>
      <c r="AA17" s="537"/>
      <c r="AB17" s="537"/>
      <c r="AC17" s="537"/>
      <c r="AD17" s="537"/>
      <c r="AE17" s="538"/>
    </row>
    <row r="18" spans="1:34" s="11" customFormat="1" ht="20.25" customHeight="1" x14ac:dyDescent="0.15">
      <c r="A18" s="72" t="s">
        <v>473</v>
      </c>
      <c r="B18" s="549" t="s">
        <v>47</v>
      </c>
      <c r="C18" s="549"/>
      <c r="D18" s="549"/>
      <c r="E18" s="549"/>
      <c r="F18" s="583" t="str">
        <f>IF(参照用シート!$AC$4=0,"",参照用シート!$AC$4)</f>
        <v/>
      </c>
      <c r="G18" s="583"/>
      <c r="H18" s="583"/>
      <c r="I18" s="583"/>
      <c r="J18" s="583"/>
      <c r="K18" s="583"/>
      <c r="L18" s="583"/>
      <c r="M18" s="583"/>
      <c r="N18" s="583"/>
      <c r="O18" s="583"/>
      <c r="P18" s="583"/>
      <c r="Q18" s="41"/>
      <c r="R18" s="55" t="str">
        <f>IF(参照用シート!$H$4="支社（店）等","１７","")</f>
        <v/>
      </c>
      <c r="S18" s="536" t="str">
        <f>IF(参照用シート!$H$4="支社（店）等","フリガナ","")</f>
        <v/>
      </c>
      <c r="T18" s="536"/>
      <c r="U18" s="536"/>
      <c r="V18" s="536"/>
      <c r="W18" s="577" t="str">
        <f>IF(参照用シート!$H$4="支社（店）等",IF(参照用シート!$AL$4=0,"",参照用シート!$AL$4),"")</f>
        <v/>
      </c>
      <c r="X18" s="577"/>
      <c r="Y18" s="577"/>
      <c r="Z18" s="577"/>
      <c r="AA18" s="577"/>
      <c r="AB18" s="577"/>
      <c r="AC18" s="577"/>
      <c r="AD18" s="577"/>
      <c r="AE18" s="578"/>
    </row>
    <row r="19" spans="1:34" s="11" customFormat="1" ht="20.25" customHeight="1" x14ac:dyDescent="0.15">
      <c r="A19" s="587" t="s">
        <v>158</v>
      </c>
      <c r="B19" s="593" t="s">
        <v>55</v>
      </c>
      <c r="C19" s="593"/>
      <c r="D19" s="593"/>
      <c r="E19" s="593"/>
      <c r="F19" s="558" t="str">
        <f>IF(参照用シート!$AD$4=0,"",参照用シート!$AD$4)</f>
        <v/>
      </c>
      <c r="G19" s="558"/>
      <c r="H19" s="558"/>
      <c r="I19" s="558"/>
      <c r="J19" s="558"/>
      <c r="K19" s="558"/>
      <c r="L19" s="558"/>
      <c r="M19" s="558"/>
      <c r="N19" s="558"/>
      <c r="O19" s="558"/>
      <c r="P19" s="558"/>
      <c r="Q19" s="41"/>
      <c r="R19" s="579" t="str">
        <f>IF(参照用シート!$H$4="支社（店）等","１８","")</f>
        <v/>
      </c>
      <c r="S19" s="576" t="str">
        <f>IF(参照用シート!$H$4="支社（店）等","本社（店）商号又は名称","")</f>
        <v/>
      </c>
      <c r="T19" s="576"/>
      <c r="U19" s="576"/>
      <c r="V19" s="576"/>
      <c r="W19" s="537" t="str">
        <f>IF(参照用シート!$H$4="支社（店）等",IF(参照用シート!$AM$4=0,"",参照用シート!$AM$4),"")</f>
        <v/>
      </c>
      <c r="X19" s="537"/>
      <c r="Y19" s="537"/>
      <c r="Z19" s="537"/>
      <c r="AA19" s="537"/>
      <c r="AB19" s="537"/>
      <c r="AC19" s="537"/>
      <c r="AD19" s="537"/>
      <c r="AE19" s="538"/>
    </row>
    <row r="20" spans="1:34" s="11" customFormat="1" ht="19.5" customHeight="1" x14ac:dyDescent="0.15">
      <c r="A20" s="588"/>
      <c r="B20" s="593"/>
      <c r="C20" s="593"/>
      <c r="D20" s="593"/>
      <c r="E20" s="593"/>
      <c r="F20" s="558"/>
      <c r="G20" s="558"/>
      <c r="H20" s="558"/>
      <c r="I20" s="558"/>
      <c r="J20" s="558"/>
      <c r="K20" s="558"/>
      <c r="L20" s="558"/>
      <c r="M20" s="558"/>
      <c r="N20" s="558"/>
      <c r="O20" s="558"/>
      <c r="P20" s="558"/>
      <c r="Q20" s="41"/>
      <c r="R20" s="579"/>
      <c r="S20" s="576"/>
      <c r="T20" s="576"/>
      <c r="U20" s="576"/>
      <c r="V20" s="576"/>
      <c r="W20" s="537"/>
      <c r="X20" s="537"/>
      <c r="Y20" s="537"/>
      <c r="Z20" s="537"/>
      <c r="AA20" s="537"/>
      <c r="AB20" s="537"/>
      <c r="AC20" s="537"/>
      <c r="AD20" s="537"/>
      <c r="AE20" s="538"/>
    </row>
    <row r="21" spans="1:34" s="11" customFormat="1" ht="20.25" customHeight="1" x14ac:dyDescent="0.15">
      <c r="A21" s="71" t="s">
        <v>159</v>
      </c>
      <c r="B21" s="536" t="s">
        <v>56</v>
      </c>
      <c r="C21" s="536"/>
      <c r="D21" s="536"/>
      <c r="E21" s="536"/>
      <c r="F21" s="558" t="str">
        <f>IF(参照用シート!$AE$4=0,"",参照用シート!$AE$4)</f>
        <v/>
      </c>
      <c r="G21" s="558"/>
      <c r="H21" s="558"/>
      <c r="I21" s="558"/>
      <c r="J21" s="558"/>
      <c r="K21" s="558"/>
      <c r="L21" s="558"/>
      <c r="M21" s="558"/>
      <c r="N21" s="558"/>
      <c r="O21" s="558"/>
      <c r="P21" s="558"/>
      <c r="Q21" s="41"/>
      <c r="R21" s="55" t="str">
        <f>IF(参照用シート!$H$4="支社（店）等","１９","")</f>
        <v/>
      </c>
      <c r="S21" s="536" t="str">
        <f>IF(参照用シート!$H$4="支社（店）等","本社（店）代表者役職","")</f>
        <v/>
      </c>
      <c r="T21" s="536"/>
      <c r="U21" s="536"/>
      <c r="V21" s="536"/>
      <c r="W21" s="537" t="str">
        <f>IF(参照用シート!$H$4="支社（店）等",IF(参照用シート!$AN$4=0,"",参照用シート!$AN$4),"")</f>
        <v/>
      </c>
      <c r="X21" s="537"/>
      <c r="Y21" s="537"/>
      <c r="Z21" s="537"/>
      <c r="AA21" s="537"/>
      <c r="AB21" s="537"/>
      <c r="AC21" s="537"/>
      <c r="AD21" s="537"/>
      <c r="AE21" s="538"/>
    </row>
    <row r="22" spans="1:34" s="11" customFormat="1" ht="20.25" customHeight="1" x14ac:dyDescent="0.15">
      <c r="A22" s="71" t="s">
        <v>160</v>
      </c>
      <c r="B22" s="536" t="s">
        <v>69</v>
      </c>
      <c r="C22" s="536"/>
      <c r="D22" s="536"/>
      <c r="E22" s="536"/>
      <c r="F22" s="558" t="str">
        <f>IF(参照用シート!$AF$4=0,"",参照用シート!$AF$4)</f>
        <v/>
      </c>
      <c r="G22" s="558"/>
      <c r="H22" s="558"/>
      <c r="I22" s="558"/>
      <c r="J22" s="558"/>
      <c r="K22" s="558"/>
      <c r="L22" s="558"/>
      <c r="M22" s="558"/>
      <c r="N22" s="558"/>
      <c r="O22" s="558"/>
      <c r="P22" s="558"/>
      <c r="Q22" s="41"/>
      <c r="R22" s="55" t="str">
        <f>IF(参照用シート!$H$4="支社（店）等","２０","")</f>
        <v/>
      </c>
      <c r="S22" s="536" t="str">
        <f>IF(参照用シート!$H$4="支社（店）等","本社（店）代表者氏名","")</f>
        <v/>
      </c>
      <c r="T22" s="536"/>
      <c r="U22" s="536"/>
      <c r="V22" s="536"/>
      <c r="W22" s="537" t="str">
        <f>IF(参照用シート!$H$4="支社（店）等",IF(参照用シート!$AO$4=0,"",参照用シート!$AO$4),"")</f>
        <v/>
      </c>
      <c r="X22" s="537"/>
      <c r="Y22" s="537"/>
      <c r="Z22" s="537"/>
      <c r="AA22" s="537"/>
      <c r="AB22" s="537"/>
      <c r="AC22" s="537"/>
      <c r="AD22" s="537"/>
      <c r="AE22" s="538"/>
    </row>
    <row r="23" spans="1:34" s="11" customFormat="1" ht="20.25" customHeight="1" x14ac:dyDescent="0.15">
      <c r="A23" s="71" t="s">
        <v>161</v>
      </c>
      <c r="B23" s="549" t="s">
        <v>57</v>
      </c>
      <c r="C23" s="549"/>
      <c r="D23" s="549"/>
      <c r="E23" s="549"/>
      <c r="F23" s="584" t="str">
        <f>IF(参照用シート!$AG$4=0,"",参照用シート!$AG$4)</f>
        <v/>
      </c>
      <c r="G23" s="584"/>
      <c r="H23" s="584"/>
      <c r="I23" s="584"/>
      <c r="J23" s="584"/>
      <c r="K23" s="584"/>
      <c r="L23" s="584"/>
      <c r="M23" s="584"/>
      <c r="N23" s="584"/>
      <c r="O23" s="584"/>
      <c r="P23" s="584"/>
      <c r="Q23" s="41"/>
      <c r="R23" s="55" t="str">
        <f>IF(参照用シート!$H$4="支社（店）等","２１","")</f>
        <v/>
      </c>
      <c r="S23" s="536" t="str">
        <f>IF(参照用シート!$H$4="支社（店）等","本社（店）電話番号","")</f>
        <v/>
      </c>
      <c r="T23" s="536"/>
      <c r="U23" s="536"/>
      <c r="V23" s="536"/>
      <c r="W23" s="537" t="str">
        <f>IF(参照用シート!$H$4="支社（店）等",IF(参照用シート!$AP$4=0,"",参照用シート!$AP$4),"")</f>
        <v/>
      </c>
      <c r="X23" s="537"/>
      <c r="Y23" s="537"/>
      <c r="Z23" s="537"/>
      <c r="AA23" s="537"/>
      <c r="AB23" s="537"/>
      <c r="AC23" s="537"/>
      <c r="AD23" s="537"/>
      <c r="AE23" s="538"/>
    </row>
    <row r="24" spans="1:34" s="11" customFormat="1" ht="20.25" customHeight="1" x14ac:dyDescent="0.15">
      <c r="A24" s="71" t="s">
        <v>162</v>
      </c>
      <c r="B24" s="549" t="s">
        <v>58</v>
      </c>
      <c r="C24" s="549"/>
      <c r="D24" s="549"/>
      <c r="E24" s="549"/>
      <c r="F24" s="584" t="str">
        <f>IF(参照用シート!$AH$4=0,"",参照用シート!$AH$4)</f>
        <v/>
      </c>
      <c r="G24" s="584"/>
      <c r="H24" s="584"/>
      <c r="I24" s="584"/>
      <c r="J24" s="584"/>
      <c r="K24" s="584"/>
      <c r="L24" s="584"/>
      <c r="M24" s="584"/>
      <c r="N24" s="584"/>
      <c r="O24" s="584"/>
      <c r="P24" s="584"/>
      <c r="Q24" s="41"/>
      <c r="R24" s="58" t="str">
        <f>IF(参照用シート!$H$4="支社（店）等","２２","")</f>
        <v/>
      </c>
      <c r="S24" s="535" t="str">
        <f>IF(参照用シート!$H$4="支社（店）等","本社（店）ＦＡＸ番号","")</f>
        <v/>
      </c>
      <c r="T24" s="535"/>
      <c r="U24" s="535"/>
      <c r="V24" s="535"/>
      <c r="W24" s="539" t="str">
        <f>IF(参照用シート!$H$4="支社（店）等",IF(参照用シート!$AQ$4=0,"",参照用シート!$AQ$4),"")</f>
        <v/>
      </c>
      <c r="X24" s="539"/>
      <c r="Y24" s="539"/>
      <c r="Z24" s="539"/>
      <c r="AA24" s="539"/>
      <c r="AB24" s="539"/>
      <c r="AC24" s="539"/>
      <c r="AD24" s="539"/>
      <c r="AE24" s="540"/>
    </row>
    <row r="25" spans="1:34" s="11" customFormat="1" ht="12" customHeight="1" x14ac:dyDescent="0.15">
      <c r="A25" s="74"/>
      <c r="B25" s="6"/>
      <c r="C25" s="6"/>
      <c r="D25" s="6"/>
      <c r="E25" s="6"/>
      <c r="F25" s="10"/>
      <c r="G25" s="10"/>
      <c r="H25" s="10"/>
      <c r="I25" s="10"/>
      <c r="J25" s="10"/>
      <c r="K25" s="10"/>
      <c r="L25" s="10"/>
      <c r="M25" s="10"/>
      <c r="N25" s="12"/>
      <c r="O25" s="12"/>
      <c r="P25" s="8"/>
      <c r="Q25" s="6"/>
      <c r="R25" s="6"/>
      <c r="S25" s="6"/>
      <c r="T25" s="6"/>
      <c r="U25" s="10"/>
      <c r="V25" s="10"/>
      <c r="W25" s="10"/>
      <c r="X25" s="10"/>
      <c r="Y25" s="10"/>
      <c r="Z25" s="10"/>
      <c r="AA25" s="10"/>
      <c r="AB25" s="10"/>
    </row>
    <row r="26" spans="1:34" s="4" customFormat="1" ht="18" customHeight="1" x14ac:dyDescent="0.15">
      <c r="A26" s="71" t="s">
        <v>163</v>
      </c>
      <c r="B26" s="11" t="s">
        <v>9</v>
      </c>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row>
    <row r="27" spans="1:34" ht="6" customHeight="1" x14ac:dyDescent="0.15">
      <c r="A27" s="125"/>
      <c r="B27" s="126"/>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row>
    <row r="28" spans="1:34" s="5" customFormat="1" ht="18" customHeight="1" x14ac:dyDescent="0.15">
      <c r="A28" s="585" t="s">
        <v>40</v>
      </c>
      <c r="B28" s="586"/>
      <c r="C28" s="248" t="s">
        <v>14</v>
      </c>
      <c r="D28" s="249" t="s">
        <v>15</v>
      </c>
      <c r="E28" s="249" t="s">
        <v>16</v>
      </c>
      <c r="F28" s="249" t="s">
        <v>17</v>
      </c>
      <c r="G28" s="249" t="s">
        <v>48</v>
      </c>
      <c r="H28" s="249" t="s">
        <v>18</v>
      </c>
      <c r="I28" s="249" t="s">
        <v>19</v>
      </c>
      <c r="J28" s="249" t="s">
        <v>20</v>
      </c>
      <c r="K28" s="249" t="s">
        <v>21</v>
      </c>
      <c r="L28" s="249" t="s">
        <v>49</v>
      </c>
      <c r="M28" s="249" t="s">
        <v>22</v>
      </c>
      <c r="N28" s="249" t="s">
        <v>23</v>
      </c>
      <c r="O28" s="249" t="s">
        <v>50</v>
      </c>
      <c r="P28" s="249" t="s">
        <v>51</v>
      </c>
      <c r="Q28" s="249" t="s">
        <v>24</v>
      </c>
      <c r="R28" s="249" t="s">
        <v>52</v>
      </c>
      <c r="S28" s="249" t="s">
        <v>25</v>
      </c>
      <c r="T28" s="249" t="s">
        <v>26</v>
      </c>
      <c r="U28" s="249" t="s">
        <v>27</v>
      </c>
      <c r="V28" s="249" t="s">
        <v>28</v>
      </c>
      <c r="W28" s="249" t="s">
        <v>29</v>
      </c>
      <c r="X28" s="249" t="s">
        <v>30</v>
      </c>
      <c r="Y28" s="249" t="s">
        <v>31</v>
      </c>
      <c r="Z28" s="249" t="s">
        <v>32</v>
      </c>
      <c r="AA28" s="249" t="s">
        <v>33</v>
      </c>
      <c r="AB28" s="249" t="s">
        <v>34</v>
      </c>
      <c r="AC28" s="249" t="s">
        <v>35</v>
      </c>
      <c r="AD28" s="269" t="s">
        <v>36</v>
      </c>
      <c r="AE28" s="250" t="s">
        <v>781</v>
      </c>
    </row>
    <row r="29" spans="1:34" ht="18.75" customHeight="1" x14ac:dyDescent="0.15">
      <c r="A29" s="589" t="s">
        <v>38</v>
      </c>
      <c r="B29" s="590"/>
      <c r="C29" s="240" t="str">
        <f>IF(参照用シート!BU$4=0,"",参照用シート!BU$4)</f>
        <v/>
      </c>
      <c r="D29" s="241" t="str">
        <f>IF(参照用シート!BY$4=0,"",参照用シート!BY$4)</f>
        <v/>
      </c>
      <c r="E29" s="241" t="str">
        <f>IF(参照用シート!CC$4=0,"",参照用シート!CC$4)</f>
        <v/>
      </c>
      <c r="F29" s="241" t="str">
        <f>IF(参照用シート!CG$4=0,"",参照用シート!CG$4)</f>
        <v/>
      </c>
      <c r="G29" s="241" t="str">
        <f>IF(参照用シート!CK$4=0,"",参照用シート!CK$4)</f>
        <v/>
      </c>
      <c r="H29" s="241" t="str">
        <f>IF(参照用シート!CO$4=0,"",参照用シート!CO$4)</f>
        <v/>
      </c>
      <c r="I29" s="241" t="str">
        <f>IF(参照用シート!CS$4=0,"",参照用シート!CS$4)</f>
        <v/>
      </c>
      <c r="J29" s="241" t="str">
        <f>IF(参照用シート!CW$4=0,"",参照用シート!CW$4)</f>
        <v/>
      </c>
      <c r="K29" s="241" t="str">
        <f>IF(参照用シート!DA$4=0,"",参照用シート!DA$4)</f>
        <v/>
      </c>
      <c r="L29" s="241" t="str">
        <f>IF(参照用シート!DE$4=0,"",参照用シート!DE$4)</f>
        <v/>
      </c>
      <c r="M29" s="241" t="str">
        <f>IF(参照用シート!DI$4=0,"",参照用シート!DI$4)</f>
        <v/>
      </c>
      <c r="N29" s="241" t="str">
        <f>IF(参照用シート!DM$4=0,"",参照用シート!DM$4)</f>
        <v/>
      </c>
      <c r="O29" s="241" t="str">
        <f>IF(参照用シート!DQ$4=0,"",参照用シート!DQ$4)</f>
        <v/>
      </c>
      <c r="P29" s="241" t="str">
        <f>IF(参照用シート!DU$4=0,"",参照用シート!DU$4)</f>
        <v/>
      </c>
      <c r="Q29" s="241" t="str">
        <f>IF(参照用シート!DY$4=0,"",参照用シート!DY$4)</f>
        <v/>
      </c>
      <c r="R29" s="241" t="str">
        <f>IF(参照用シート!EC$4=0,"",参照用シート!EC$4)</f>
        <v/>
      </c>
      <c r="S29" s="241" t="str">
        <f>IF(参照用シート!EG$4=0,"",参照用シート!EG$4)</f>
        <v/>
      </c>
      <c r="T29" s="241" t="str">
        <f>IF(参照用シート!EK$4=0,"",参照用シート!EK$4)</f>
        <v/>
      </c>
      <c r="U29" s="241" t="str">
        <f>IF(参照用シート!EO$4=0,"",参照用シート!EO$4)</f>
        <v/>
      </c>
      <c r="V29" s="241" t="str">
        <f>IF(参照用シート!ES$4=0,"",参照用シート!ES$4)</f>
        <v/>
      </c>
      <c r="W29" s="241" t="str">
        <f>IF(参照用シート!EW$4=0,"",参照用シート!EW$4)</f>
        <v/>
      </c>
      <c r="X29" s="241" t="str">
        <f>IF(参照用シート!FA$4=0,"",参照用シート!FA$4)</f>
        <v/>
      </c>
      <c r="Y29" s="241" t="str">
        <f>IF(参照用シート!FE$4=0,"",参照用シート!FE$4)</f>
        <v/>
      </c>
      <c r="Z29" s="241" t="str">
        <f>IF(参照用シート!FI$4=0,"",参照用シート!FI$4)</f>
        <v/>
      </c>
      <c r="AA29" s="241" t="str">
        <f>IF(参照用シート!FM$4=0,"",参照用シート!FM$4)</f>
        <v/>
      </c>
      <c r="AB29" s="241" t="str">
        <f>IF(参照用シート!FQ$4=0,"",参照用シート!FQ$4)</f>
        <v/>
      </c>
      <c r="AC29" s="241" t="str">
        <f>IF(参照用シート!FU$4=0,"",参照用シート!FU$4)</f>
        <v/>
      </c>
      <c r="AD29" s="270" t="str">
        <f>IF(参照用シート!FY$4=0,"",参照用シート!FY$4)</f>
        <v/>
      </c>
      <c r="AE29" s="272" t="str">
        <f>IF(参照用シート!GC$4=0,"",参照用シート!GC$4)</f>
        <v/>
      </c>
    </row>
    <row r="30" spans="1:34" ht="18.95" customHeight="1" x14ac:dyDescent="0.15">
      <c r="A30" s="591" t="s">
        <v>39</v>
      </c>
      <c r="B30" s="592"/>
      <c r="C30" s="242" t="str">
        <f>IF(参照用シート!BV$4=0,"",参照用シート!BV$4)</f>
        <v/>
      </c>
      <c r="D30" s="243" t="str">
        <f>IF(参照用シート!BZ$4=0,"",参照用シート!BZ$4)</f>
        <v/>
      </c>
      <c r="E30" s="243" t="str">
        <f>IF(参照用シート!CD$4=0,"",参照用シート!CD$4)</f>
        <v/>
      </c>
      <c r="F30" s="243" t="str">
        <f>IF(参照用シート!CH$4=0,"",参照用シート!CH$4)</f>
        <v/>
      </c>
      <c r="G30" s="243" t="str">
        <f>IF(参照用シート!CL$4=0,"",参照用シート!CL$4)</f>
        <v/>
      </c>
      <c r="H30" s="243" t="str">
        <f>IF(参照用シート!CP$4=0,"",参照用シート!CP$4)</f>
        <v/>
      </c>
      <c r="I30" s="243" t="str">
        <f>IF(参照用シート!CT$4=0,"",参照用シート!CT$4)</f>
        <v/>
      </c>
      <c r="J30" s="243" t="str">
        <f>IF(参照用シート!CX$4=0,"",参照用シート!CX$4)</f>
        <v/>
      </c>
      <c r="K30" s="243" t="str">
        <f>IF(参照用シート!DB$4=0,"",参照用シート!DB$4)</f>
        <v/>
      </c>
      <c r="L30" s="243" t="str">
        <f>IF(参照用シート!DF$4=0,"",参照用シート!DF$4)</f>
        <v/>
      </c>
      <c r="M30" s="243" t="str">
        <f>IF(参照用シート!DJ$4=0,"",参照用シート!DJ$4)</f>
        <v/>
      </c>
      <c r="N30" s="243" t="str">
        <f>IF(参照用シート!DN$4=0,"",参照用シート!DN$4)</f>
        <v/>
      </c>
      <c r="O30" s="243" t="str">
        <f>IF(参照用シート!DR$4=0,"",参照用シート!DR$4)</f>
        <v/>
      </c>
      <c r="P30" s="243" t="str">
        <f>IF(参照用シート!DV$4=0,"",参照用シート!DV$4)</f>
        <v/>
      </c>
      <c r="Q30" s="243" t="str">
        <f>IF(参照用シート!DZ$4=0,"",参照用シート!DZ$4)</f>
        <v/>
      </c>
      <c r="R30" s="243" t="str">
        <f>IF(参照用シート!ED$4=0,"",参照用シート!ED$4)</f>
        <v/>
      </c>
      <c r="S30" s="243" t="str">
        <f>IF(参照用シート!EH$4=0,"",参照用シート!EH$4)</f>
        <v/>
      </c>
      <c r="T30" s="243" t="str">
        <f>IF(参照用シート!EL$4=0,"",参照用シート!EL$4)</f>
        <v/>
      </c>
      <c r="U30" s="243" t="str">
        <f>IF(参照用シート!EP$4=0,"",参照用シート!EP$4)</f>
        <v/>
      </c>
      <c r="V30" s="243" t="str">
        <f>IF(参照用シート!ET$4=0,"",参照用シート!ET$4)</f>
        <v/>
      </c>
      <c r="W30" s="243" t="str">
        <f>IF(参照用シート!EX$4=0,"",参照用シート!EX$4)</f>
        <v/>
      </c>
      <c r="X30" s="243" t="str">
        <f>IF(参照用シート!FB$4=0,"",参照用シート!FB$4)</f>
        <v/>
      </c>
      <c r="Y30" s="243" t="str">
        <f>IF(参照用シート!FF$4=0,"",参照用シート!FF$4)</f>
        <v/>
      </c>
      <c r="Z30" s="243" t="str">
        <f>IF(参照用シート!FJ$4=0,"",参照用シート!FJ$4)</f>
        <v/>
      </c>
      <c r="AA30" s="243" t="str">
        <f>IF(参照用シート!FN$4=0,"",参照用シート!FN$4)</f>
        <v/>
      </c>
      <c r="AB30" s="243" t="str">
        <f>IF(参照用シート!FR$4=0,"",参照用シート!FR$4)</f>
        <v/>
      </c>
      <c r="AC30" s="243" t="str">
        <f>IF(参照用シート!FV$4=0,"",参照用シート!FV$4)</f>
        <v/>
      </c>
      <c r="AD30" s="271" t="str">
        <f>IF(参照用シート!FZ$4=0,"",参照用シート!FZ$4)</f>
        <v/>
      </c>
      <c r="AE30" s="273" t="str">
        <f>IF(参照用シート!GD$4=0,"",参照用シート!GD$4)</f>
        <v/>
      </c>
    </row>
    <row r="31" spans="1:34" ht="18.95" customHeight="1" x14ac:dyDescent="0.15">
      <c r="A31" s="580" t="str">
        <f>IF(参照用シート!$B$4="市外","-","完成工事高")</f>
        <v>完成工事高</v>
      </c>
      <c r="B31" s="581"/>
      <c r="C31" s="242" t="str">
        <f>IF(参照用シート!BW$4=0,"",参照用シート!BW$4)</f>
        <v/>
      </c>
      <c r="D31" s="243" t="str">
        <f>IF(参照用シート!CA$4=0,"",参照用シート!CA$4)</f>
        <v/>
      </c>
      <c r="E31" s="243" t="str">
        <f>IF(参照用シート!CE$4=0,"",参照用シート!CE$4)</f>
        <v/>
      </c>
      <c r="F31" s="243" t="str">
        <f>IF(参照用シート!CI$4=0,"",参照用シート!CI$4)</f>
        <v/>
      </c>
      <c r="G31" s="243" t="str">
        <f>IF(参照用シート!CM$4=0,"",参照用シート!CM$4)</f>
        <v/>
      </c>
      <c r="H31" s="243" t="str">
        <f>IF(参照用シート!CQ$4=0,"",参照用シート!CQ$4)</f>
        <v/>
      </c>
      <c r="I31" s="243" t="str">
        <f>IF(参照用シート!CU$4=0,"",参照用シート!CU$4)</f>
        <v/>
      </c>
      <c r="J31" s="243" t="str">
        <f>IF(参照用シート!CY$4=0,"",参照用シート!CY$4)</f>
        <v/>
      </c>
      <c r="K31" s="243" t="str">
        <f>IF(参照用シート!DC$4=0,"",参照用シート!DC$4)</f>
        <v/>
      </c>
      <c r="L31" s="243" t="str">
        <f>IF(参照用シート!DG$4=0,"",参照用シート!DG$4)</f>
        <v/>
      </c>
      <c r="M31" s="243" t="str">
        <f>IF(参照用シート!DK$4=0,"",参照用シート!DK$4)</f>
        <v/>
      </c>
      <c r="N31" s="243" t="str">
        <f>IF(参照用シート!DO$4=0,"",参照用シート!DO$4)</f>
        <v/>
      </c>
      <c r="O31" s="243" t="str">
        <f>IF(参照用シート!DS$4=0,"",参照用シート!DS$4)</f>
        <v/>
      </c>
      <c r="P31" s="243" t="str">
        <f>IF(参照用シート!DW$4=0,"",参照用シート!DW$4)</f>
        <v/>
      </c>
      <c r="Q31" s="243" t="str">
        <f>IF(参照用シート!EA$4=0,"",参照用シート!EA$4)</f>
        <v/>
      </c>
      <c r="R31" s="243" t="str">
        <f>IF(参照用シート!EE$4=0,"",参照用シート!EE$4)</f>
        <v/>
      </c>
      <c r="S31" s="243" t="str">
        <f>IF(参照用シート!EI$4=0,"",参照用シート!EI$4)</f>
        <v/>
      </c>
      <c r="T31" s="243" t="str">
        <f>IF(参照用シート!EM$4=0,"",参照用シート!EM$4)</f>
        <v/>
      </c>
      <c r="U31" s="243" t="str">
        <f>IF(参照用シート!EQ$4=0,"",参照用シート!EQ$4)</f>
        <v/>
      </c>
      <c r="V31" s="243" t="str">
        <f>IF(参照用シート!EU$4=0,"",参照用シート!EU$4)</f>
        <v/>
      </c>
      <c r="W31" s="243" t="str">
        <f>IF(参照用シート!EY$4=0,"",参照用シート!EY$4)</f>
        <v/>
      </c>
      <c r="X31" s="243" t="str">
        <f>IF(参照用シート!FC$4=0,"",参照用シート!FC$4)</f>
        <v/>
      </c>
      <c r="Y31" s="243" t="str">
        <f>IF(参照用シート!FG$4=0,"",参照用シート!FG$4)</f>
        <v/>
      </c>
      <c r="Z31" s="243" t="str">
        <f>IF(参照用シート!FK$4=0,"",参照用シート!FK$4)</f>
        <v/>
      </c>
      <c r="AA31" s="243" t="str">
        <f>IF(参照用シート!FO$4=0,"",参照用シート!FO$4)</f>
        <v/>
      </c>
      <c r="AB31" s="243" t="str">
        <f>IF(参照用シート!FS$4=0,"",参照用シート!FS$4)</f>
        <v/>
      </c>
      <c r="AC31" s="243" t="str">
        <f>IF(参照用シート!FW$4=0,"",参照用シート!FW$4)</f>
        <v/>
      </c>
      <c r="AD31" s="271" t="str">
        <f>IF(参照用シート!GA$4=0,"",参照用シート!GA$4)</f>
        <v/>
      </c>
      <c r="AE31" s="273" t="str">
        <f>IF(参照用シート!GE$4=0,"",参照用シート!GE$4)</f>
        <v/>
      </c>
      <c r="AF31" s="107"/>
      <c r="AH31" s="107"/>
    </row>
    <row r="32" spans="1:34" ht="18" customHeight="1" x14ac:dyDescent="0.15">
      <c r="A32" s="541" t="s">
        <v>46</v>
      </c>
      <c r="B32" s="542"/>
      <c r="C32" s="295" t="str">
        <f>IF(参照用シート!BX$4="","",参照用シート!BX$4)</f>
        <v/>
      </c>
      <c r="D32" s="296" t="str">
        <f>IF(参照用シート!CB$4="","",参照用シート!CB$4)</f>
        <v/>
      </c>
      <c r="E32" s="296" t="str">
        <f>IF(参照用シート!CF$4="","",参照用シート!CF$4)</f>
        <v/>
      </c>
      <c r="F32" s="296" t="str">
        <f>IF(参照用シート!CJ$4="","",参照用シート!CJ$4)</f>
        <v/>
      </c>
      <c r="G32" s="296" t="str">
        <f>IF(参照用シート!CN$4="","",参照用シート!CN$4)</f>
        <v/>
      </c>
      <c r="H32" s="296" t="str">
        <f>IF(参照用シート!CR$4="","",参照用シート!CR$4)</f>
        <v/>
      </c>
      <c r="I32" s="296" t="str">
        <f>IF(参照用シート!CV$4="","",参照用シート!CV$4)</f>
        <v/>
      </c>
      <c r="J32" s="296" t="str">
        <f>IF(参照用シート!CZ$4="","",参照用シート!CZ$4)</f>
        <v/>
      </c>
      <c r="K32" s="296" t="str">
        <f>IF(参照用シート!DD$4="","",参照用シート!DD$4)</f>
        <v/>
      </c>
      <c r="L32" s="296" t="str">
        <f>IF(参照用シート!DH$4="","",参照用シート!DH$4)</f>
        <v/>
      </c>
      <c r="M32" s="296" t="str">
        <f>IF(参照用シート!DL$4="","",参照用シート!DL$4)</f>
        <v/>
      </c>
      <c r="N32" s="296" t="str">
        <f>IF(参照用シート!DP$4="","",参照用シート!DP$4)</f>
        <v/>
      </c>
      <c r="O32" s="296" t="str">
        <f>IF(参照用シート!DT$4="","",参照用シート!DT$4)</f>
        <v/>
      </c>
      <c r="P32" s="296" t="str">
        <f>IF(参照用シート!DX$4="","",参照用シート!DX$4)</f>
        <v/>
      </c>
      <c r="Q32" s="296" t="str">
        <f>IF(参照用シート!EB$4="","",参照用シート!EB$4)</f>
        <v/>
      </c>
      <c r="R32" s="296" t="str">
        <f>IF(参照用シート!EF$4="","",参照用シート!EF$4)</f>
        <v/>
      </c>
      <c r="S32" s="296" t="str">
        <f>IF(参照用シート!EJ$4="","",参照用シート!EJ$4)</f>
        <v/>
      </c>
      <c r="T32" s="296" t="str">
        <f>IF(参照用シート!EN$4="","",参照用シート!EN$4)</f>
        <v/>
      </c>
      <c r="U32" s="296" t="str">
        <f>IF(参照用シート!ER$4="","",参照用シート!ER$4)</f>
        <v/>
      </c>
      <c r="V32" s="296" t="str">
        <f>IF(参照用シート!EV$4="","",参照用シート!EV$4)</f>
        <v/>
      </c>
      <c r="W32" s="296" t="str">
        <f>IF(参照用シート!EZ$4="","",参照用シート!EZ$4)</f>
        <v/>
      </c>
      <c r="X32" s="296" t="str">
        <f>IF(参照用シート!FD$4="","",参照用シート!FD$4)</f>
        <v/>
      </c>
      <c r="Y32" s="296" t="str">
        <f>IF(参照用シート!FH$4="","",参照用シート!FH$4)</f>
        <v/>
      </c>
      <c r="Z32" s="296" t="str">
        <f>IF(参照用シート!FL$4="","",参照用シート!FL$4)</f>
        <v/>
      </c>
      <c r="AA32" s="296" t="str">
        <f>IF(参照用シート!FP$4="","",参照用シート!FP$4)</f>
        <v/>
      </c>
      <c r="AB32" s="296" t="str">
        <f>IF(参照用シート!FT$4="","",参照用シート!FT$4)</f>
        <v/>
      </c>
      <c r="AC32" s="296" t="str">
        <f>IF(参照用シート!FX$4="","",参照用シート!FX$4)</f>
        <v/>
      </c>
      <c r="AD32" s="297" t="str">
        <f>IF(参照用シート!GB$4="","",参照用シート!GB$4)</f>
        <v/>
      </c>
      <c r="AE32" s="298" t="str">
        <f>IF(参照用シート!GF$4="","",参照用シート!GF$4)</f>
        <v/>
      </c>
    </row>
    <row r="33" spans="1:31" ht="4.5" customHeight="1" x14ac:dyDescent="0.15">
      <c r="A33" s="21"/>
      <c r="B33" s="21"/>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row>
    <row r="34" spans="1:31" ht="18" customHeight="1" x14ac:dyDescent="0.15">
      <c r="A34" s="568" t="str">
        <f>IF(G34="","","とび・土工・コンクリート工事に関する事項　")</f>
        <v/>
      </c>
      <c r="B34" s="568"/>
      <c r="C34" s="568"/>
      <c r="D34" s="568"/>
      <c r="E34" s="568"/>
      <c r="F34" s="568"/>
      <c r="G34" s="567" t="str">
        <f>IF(J34="","","法面工事の経審点")</f>
        <v/>
      </c>
      <c r="H34" s="567"/>
      <c r="I34" s="567"/>
      <c r="J34" s="107" t="str">
        <f>IF(参照用シート!B4="市外","",IF(参照用シート!S4="","",参照用シート!S4))</f>
        <v/>
      </c>
      <c r="K34" s="565" t="str">
        <f>IF(M34="","","第一希望")</f>
        <v/>
      </c>
      <c r="L34" s="565"/>
      <c r="M34" s="569" t="str">
        <f>IF(参照用シート!B4="市外","",IF(参照用シート!T4&lt;&gt;"",参照用シート!T4,""))</f>
        <v/>
      </c>
      <c r="N34" s="569"/>
      <c r="O34" s="569"/>
      <c r="P34" s="569"/>
      <c r="Q34" s="566" t="str">
        <f>IF(S34="","","第二希望")</f>
        <v/>
      </c>
      <c r="R34" s="566"/>
      <c r="S34" s="569" t="str">
        <f>IF(参照用シート!B4="市外","",IF(参照用シート!U4&lt;&gt;"",参照用シート!U4,""))</f>
        <v/>
      </c>
      <c r="T34" s="569"/>
      <c r="U34" s="569"/>
      <c r="V34" s="569"/>
    </row>
    <row r="35" spans="1:31" ht="3.75" customHeight="1" thickBot="1" x14ac:dyDescent="0.2">
      <c r="A35" s="21"/>
      <c r="B35" s="21"/>
      <c r="C35" s="21"/>
      <c r="D35" s="21"/>
      <c r="E35" s="21"/>
      <c r="F35" s="21"/>
      <c r="G35" s="121"/>
      <c r="H35" s="121"/>
      <c r="I35" s="121"/>
      <c r="J35" s="122"/>
      <c r="K35" s="123"/>
      <c r="L35" s="123"/>
      <c r="M35" s="119"/>
      <c r="N35" s="119"/>
      <c r="O35" s="119"/>
      <c r="P35" s="119"/>
      <c r="Q35" s="124"/>
      <c r="R35" s="124"/>
      <c r="S35" s="119"/>
      <c r="T35" s="119"/>
      <c r="U35" s="119"/>
      <c r="V35" s="119"/>
      <c r="W35" s="20"/>
      <c r="X35" s="20"/>
      <c r="Y35" s="20"/>
    </row>
    <row r="36" spans="1:31" ht="21" customHeight="1" thickBot="1" x14ac:dyDescent="0.2">
      <c r="A36" s="71" t="s">
        <v>151</v>
      </c>
      <c r="B36" s="560" t="s">
        <v>855</v>
      </c>
      <c r="C36" s="560"/>
      <c r="D36" s="560"/>
      <c r="E36" s="560"/>
      <c r="F36" s="560"/>
      <c r="G36" s="560"/>
      <c r="H36" s="560"/>
      <c r="I36" s="560"/>
      <c r="J36" s="560"/>
      <c r="K36" s="560"/>
      <c r="L36" s="560"/>
      <c r="M36" s="560"/>
      <c r="N36" s="560"/>
      <c r="O36" s="560"/>
      <c r="P36" s="560"/>
      <c r="Q36" s="560"/>
      <c r="R36" s="560"/>
      <c r="S36" s="560"/>
      <c r="T36" s="560"/>
      <c r="U36" s="560"/>
      <c r="V36" s="560"/>
      <c r="W36" s="561"/>
      <c r="X36" s="562" t="str">
        <f>IF(参照用シート!$GG$4=0,"",参照用シート!$GG$4)</f>
        <v/>
      </c>
      <c r="Y36" s="563"/>
      <c r="Z36" s="563"/>
      <c r="AA36" s="563"/>
      <c r="AB36" s="564"/>
    </row>
    <row r="37" spans="1:31" ht="6" customHeight="1" x14ac:dyDescent="0.15">
      <c r="A37" s="21"/>
      <c r="B37" s="21"/>
      <c r="C37" s="22"/>
      <c r="D37" s="22"/>
      <c r="E37" s="22"/>
      <c r="F37" s="22"/>
      <c r="G37" s="22"/>
      <c r="H37" s="22"/>
      <c r="I37" s="22"/>
      <c r="J37" s="22"/>
      <c r="K37" s="22"/>
      <c r="L37" s="22"/>
      <c r="M37" s="22"/>
      <c r="N37" s="22"/>
      <c r="O37" s="22"/>
      <c r="P37" s="22"/>
      <c r="Q37" s="22"/>
      <c r="R37" s="22"/>
      <c r="S37" s="22"/>
      <c r="T37" s="22"/>
      <c r="U37" s="22"/>
      <c r="AB37" s="22"/>
      <c r="AC37" s="22"/>
      <c r="AD37" s="22"/>
      <c r="AE37" s="22"/>
    </row>
    <row r="38" spans="1:31" s="19" customFormat="1" ht="15" customHeight="1" x14ac:dyDescent="0.15">
      <c r="A38" s="23"/>
    </row>
    <row r="39" spans="1:31" ht="9" customHeight="1" x14ac:dyDescent="0.15">
      <c r="A39" s="7"/>
    </row>
    <row r="40" spans="1:31" ht="15" customHeight="1" x14ac:dyDescent="0.15">
      <c r="A40" s="13"/>
    </row>
    <row r="41" spans="1:31" ht="8.25" customHeight="1" x14ac:dyDescent="0.15"/>
    <row r="42" spans="1:31" ht="15" customHeight="1" x14ac:dyDescent="0.15"/>
  </sheetData>
  <sheetProtection algorithmName="SHA-512" hashValue="B9cjfBFdQGrWsAeTMVJ0vuD1tNc1EyMxJwzkN8XPwu8XDeU9VDROfBFXfFOIBUetjJcBQzcPpZknCscTGLC6wA==" saltValue="cvXh/R1ZAWs3tiwJcEN4KA==" spinCount="100000" sheet="1" objects="1" scenarios="1"/>
  <mergeCells count="66">
    <mergeCell ref="A31:B31"/>
    <mergeCell ref="B23:E23"/>
    <mergeCell ref="F16:P17"/>
    <mergeCell ref="F18:P18"/>
    <mergeCell ref="F24:P24"/>
    <mergeCell ref="F23:P23"/>
    <mergeCell ref="B24:E24"/>
    <mergeCell ref="A28:B28"/>
    <mergeCell ref="A19:A20"/>
    <mergeCell ref="A29:B29"/>
    <mergeCell ref="A30:B30"/>
    <mergeCell ref="B22:E22"/>
    <mergeCell ref="B21:E21"/>
    <mergeCell ref="B19:E20"/>
    <mergeCell ref="B18:E18"/>
    <mergeCell ref="F22:P22"/>
    <mergeCell ref="F21:P21"/>
    <mergeCell ref="W7:AA7"/>
    <mergeCell ref="S7:V7"/>
    <mergeCell ref="S9:V9"/>
    <mergeCell ref="W19:AE20"/>
    <mergeCell ref="S19:V20"/>
    <mergeCell ref="W18:AE18"/>
    <mergeCell ref="R19:R20"/>
    <mergeCell ref="F19:P20"/>
    <mergeCell ref="S8:V8"/>
    <mergeCell ref="S10:V10"/>
    <mergeCell ref="B15:E15"/>
    <mergeCell ref="S14:V14"/>
    <mergeCell ref="F14:M14"/>
    <mergeCell ref="S15:V15"/>
    <mergeCell ref="S18:V18"/>
    <mergeCell ref="S16:V17"/>
    <mergeCell ref="B36:W36"/>
    <mergeCell ref="X36:AB36"/>
    <mergeCell ref="K34:L34"/>
    <mergeCell ref="Q34:R34"/>
    <mergeCell ref="G34:I34"/>
    <mergeCell ref="A34:F34"/>
    <mergeCell ref="M34:P34"/>
    <mergeCell ref="S34:V34"/>
    <mergeCell ref="A32:B32"/>
    <mergeCell ref="AB2:AE2"/>
    <mergeCell ref="W14:AE14"/>
    <mergeCell ref="W15:AE15"/>
    <mergeCell ref="W16:AE17"/>
    <mergeCell ref="R13:AD13"/>
    <mergeCell ref="A3:AD3"/>
    <mergeCell ref="B14:E14"/>
    <mergeCell ref="Z9:AA9"/>
    <mergeCell ref="W8:AA8"/>
    <mergeCell ref="W10:AA10"/>
    <mergeCell ref="R11:AD11"/>
    <mergeCell ref="C9:K9"/>
    <mergeCell ref="C10:K10"/>
    <mergeCell ref="F15:M15"/>
    <mergeCell ref="C8:I8"/>
    <mergeCell ref="W6:AA6"/>
    <mergeCell ref="S24:V24"/>
    <mergeCell ref="S21:V21"/>
    <mergeCell ref="S22:V22"/>
    <mergeCell ref="W21:AE21"/>
    <mergeCell ref="W22:AE22"/>
    <mergeCell ref="W23:AE23"/>
    <mergeCell ref="S23:V23"/>
    <mergeCell ref="W24:AE24"/>
  </mergeCells>
  <phoneticPr fontId="3"/>
  <conditionalFormatting sqref="G34:I34">
    <cfRule type="expression" dxfId="10" priority="9" stopIfTrue="1">
      <formula>$G$34&lt;&gt;""</formula>
    </cfRule>
  </conditionalFormatting>
  <conditionalFormatting sqref="J34">
    <cfRule type="expression" dxfId="9" priority="10" stopIfTrue="1">
      <formula>J34&lt;&gt;""</formula>
    </cfRule>
  </conditionalFormatting>
  <conditionalFormatting sqref="K34">
    <cfRule type="expression" dxfId="8" priority="11" stopIfTrue="1">
      <formula>$K$34&lt;&gt;""</formula>
    </cfRule>
  </conditionalFormatting>
  <conditionalFormatting sqref="L34">
    <cfRule type="expression" dxfId="7" priority="12" stopIfTrue="1">
      <formula>$K$34&lt;&gt;""</formula>
    </cfRule>
  </conditionalFormatting>
  <conditionalFormatting sqref="M34">
    <cfRule type="expression" dxfId="6" priority="8" stopIfTrue="1">
      <formula>$M$34&lt;&gt;""</formula>
    </cfRule>
  </conditionalFormatting>
  <conditionalFormatting sqref="N34:O34">
    <cfRule type="expression" dxfId="5" priority="7" stopIfTrue="1">
      <formula>$M$34&lt;&gt;""</formula>
    </cfRule>
  </conditionalFormatting>
  <conditionalFormatting sqref="P34">
    <cfRule type="expression" dxfId="4" priority="14" stopIfTrue="1">
      <formula>$M$34&lt;&gt;""</formula>
    </cfRule>
  </conditionalFormatting>
  <conditionalFormatting sqref="Q34:R34">
    <cfRule type="expression" dxfId="3" priority="5" stopIfTrue="1">
      <formula>$Q$34&lt;&gt;""</formula>
    </cfRule>
  </conditionalFormatting>
  <conditionalFormatting sqref="S34">
    <cfRule type="expression" dxfId="2" priority="6" stopIfTrue="1">
      <formula>$S$34&lt;&gt;""</formula>
    </cfRule>
  </conditionalFormatting>
  <conditionalFormatting sqref="T34">
    <cfRule type="expression" dxfId="1" priority="3" stopIfTrue="1">
      <formula>$S$34&lt;&gt;""</formula>
    </cfRule>
  </conditionalFormatting>
  <conditionalFormatting sqref="U34:V34">
    <cfRule type="expression" dxfId="0" priority="4" stopIfTrue="1">
      <formula>$S$34&lt;&gt;""</formula>
    </cfRule>
  </conditionalFormatting>
  <printOptions horizontalCentered="1"/>
  <pageMargins left="0.39370078740157483" right="0.39370078740157483" top="0.70866141732283472" bottom="0.23622047244094491" header="0.39370078740157483" footer="0.19685039370078741"/>
  <pageSetup paperSize="9" scale="95" orientation="landscape" r:id="rId1"/>
  <headerFooter alignWithMargins="0">
    <oddHeader xml:space="preserve">&amp;C&amp;"HG丸ｺﾞｼｯｸM-PRO,斜体"&amp;12綴　じ　し　ろ　（ こちら側を綴じてください ）&amp;R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9900"/>
  </sheetPr>
  <dimension ref="A1:EE213"/>
  <sheetViews>
    <sheetView view="pageBreakPreview" zoomScale="85" zoomScaleNormal="100" zoomScaleSheetLayoutView="85" workbookViewId="0">
      <pane xSplit="4" ySplit="4" topLeftCell="E5" activePane="bottomRight" state="frozen"/>
      <selection activeCell="M32" sqref="M32:N32"/>
      <selection pane="topRight" activeCell="M32" sqref="M32:N32"/>
      <selection pane="bottomLeft" activeCell="M32" sqref="M32:N32"/>
      <selection pane="bottomRight" activeCell="N7" sqref="N7"/>
    </sheetView>
  </sheetViews>
  <sheetFormatPr defaultRowHeight="13.5" x14ac:dyDescent="0.15"/>
  <cols>
    <col min="1" max="1" width="7.125" style="77" customWidth="1"/>
    <col min="2" max="2" width="9.625" style="77" hidden="1" customWidth="1"/>
    <col min="3" max="3" width="3.25" style="87" customWidth="1"/>
    <col min="4" max="4" width="12" style="77" customWidth="1"/>
    <col min="5" max="5" width="7.375" style="82" customWidth="1"/>
    <col min="6" max="6" width="9.875" style="81" customWidth="1"/>
    <col min="7" max="7" width="9.625" style="81" customWidth="1"/>
    <col min="8" max="10" width="4.75" style="81" customWidth="1"/>
    <col min="11" max="12" width="4.625" style="85" customWidth="1"/>
    <col min="13" max="14" width="7.125" style="85" customWidth="1"/>
    <col min="15" max="20" width="5.625" style="85" customWidth="1"/>
    <col min="21" max="44" width="4.625" style="85" customWidth="1"/>
    <col min="45" max="45" width="5.5" style="85" customWidth="1"/>
    <col min="46" max="73" width="4.625" style="85" customWidth="1"/>
    <col min="74" max="75" width="5.5" style="85" customWidth="1"/>
    <col min="76" max="77" width="4.625" style="85" customWidth="1"/>
    <col min="78" max="79" width="5.625" style="85" customWidth="1"/>
    <col min="80" max="87" width="4.625" style="85" customWidth="1"/>
    <col min="88" max="88" width="5.5" style="85" customWidth="1"/>
    <col min="89" max="97" width="4.625" style="85" customWidth="1"/>
    <col min="98" max="99" width="5.5" style="85" customWidth="1"/>
    <col min="100" max="116" width="4.625" style="85" customWidth="1"/>
    <col min="117" max="118" width="6.625" style="85" customWidth="1"/>
    <col min="119" max="120" width="4.625" style="85" customWidth="1"/>
    <col min="121" max="122" width="5.625" style="85" customWidth="1"/>
    <col min="123" max="134" width="4.625" style="85" customWidth="1"/>
    <col min="135" max="135" width="14.5" style="78" customWidth="1"/>
    <col min="136" max="16384" width="9" style="78"/>
  </cols>
  <sheetData>
    <row r="1" spans="1:135" ht="148.5" customHeight="1" x14ac:dyDescent="0.15">
      <c r="A1" s="315"/>
      <c r="B1" s="316"/>
      <c r="C1" s="316"/>
      <c r="D1" s="316"/>
      <c r="E1" s="317"/>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9"/>
      <c r="AK1" s="319"/>
      <c r="AL1" s="319"/>
      <c r="AM1" s="319"/>
      <c r="AN1" s="319"/>
      <c r="AO1" s="319"/>
      <c r="AP1" s="319"/>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0"/>
      <c r="CC1" s="320"/>
      <c r="CD1" s="320"/>
      <c r="CE1" s="320"/>
      <c r="CF1" s="320"/>
      <c r="CG1" s="320"/>
      <c r="CH1" s="320"/>
      <c r="CI1" s="320"/>
      <c r="CJ1" s="320"/>
      <c r="CK1" s="320"/>
      <c r="CL1" s="320"/>
      <c r="CM1" s="320"/>
      <c r="CN1" s="320"/>
      <c r="CO1" s="320"/>
      <c r="CP1" s="320"/>
      <c r="CQ1" s="320"/>
      <c r="CR1" s="320"/>
      <c r="CS1" s="320"/>
      <c r="CT1" s="320"/>
      <c r="CU1" s="320"/>
      <c r="CV1" s="320"/>
      <c r="CW1" s="320"/>
      <c r="CX1" s="320"/>
      <c r="CY1" s="320"/>
      <c r="CZ1" s="320"/>
      <c r="DA1" s="320"/>
      <c r="DB1" s="320"/>
      <c r="DC1" s="320"/>
      <c r="DD1" s="320"/>
      <c r="DE1" s="320"/>
      <c r="DF1" s="320"/>
      <c r="DG1" s="320"/>
      <c r="DH1" s="320"/>
      <c r="DI1" s="320"/>
      <c r="DJ1" s="320"/>
      <c r="DK1" s="320"/>
      <c r="DL1" s="320"/>
      <c r="DM1" s="320"/>
      <c r="DN1" s="320"/>
      <c r="DO1" s="320"/>
      <c r="DP1" s="320"/>
      <c r="DQ1" s="320"/>
      <c r="DR1" s="320"/>
      <c r="DS1" s="320"/>
      <c r="DT1" s="320"/>
      <c r="DU1" s="320"/>
      <c r="DV1" s="320"/>
      <c r="DW1" s="320"/>
      <c r="DX1" s="320"/>
      <c r="DY1" s="320"/>
      <c r="DZ1" s="320"/>
      <c r="EA1" s="320"/>
      <c r="EB1" s="320"/>
      <c r="EC1" s="320"/>
      <c r="ED1" s="320"/>
      <c r="EE1" s="321"/>
    </row>
    <row r="2" spans="1:135" s="75" customFormat="1" ht="9" customHeight="1" x14ac:dyDescent="0.15">
      <c r="A2" s="603" t="s">
        <v>393</v>
      </c>
      <c r="B2" s="594" t="s">
        <v>6</v>
      </c>
      <c r="C2" s="597" t="s">
        <v>392</v>
      </c>
      <c r="D2" s="594" t="s">
        <v>262</v>
      </c>
      <c r="E2" s="605" t="s">
        <v>45</v>
      </c>
      <c r="F2" s="601" t="s">
        <v>263</v>
      </c>
      <c r="G2" s="594" t="s">
        <v>474</v>
      </c>
      <c r="H2" s="255" t="s">
        <v>7</v>
      </c>
      <c r="I2" s="255" t="s">
        <v>7</v>
      </c>
      <c r="J2" s="255" t="s">
        <v>7</v>
      </c>
      <c r="K2" s="255" t="s">
        <v>7</v>
      </c>
      <c r="L2" s="255" t="s">
        <v>7</v>
      </c>
      <c r="M2" s="255" t="s">
        <v>166</v>
      </c>
      <c r="N2" s="255" t="s">
        <v>166</v>
      </c>
      <c r="O2" s="255" t="s">
        <v>166</v>
      </c>
      <c r="P2" s="255" t="s">
        <v>166</v>
      </c>
      <c r="Q2" s="255" t="s">
        <v>166</v>
      </c>
      <c r="R2" s="255" t="s">
        <v>166</v>
      </c>
      <c r="S2" s="255" t="s">
        <v>166</v>
      </c>
      <c r="T2" s="255" t="s">
        <v>166</v>
      </c>
      <c r="U2" s="255" t="s">
        <v>166</v>
      </c>
      <c r="V2" s="255" t="s">
        <v>166</v>
      </c>
      <c r="W2" s="255" t="s">
        <v>166</v>
      </c>
      <c r="X2" s="255" t="s">
        <v>166</v>
      </c>
      <c r="Y2" s="255" t="s">
        <v>166</v>
      </c>
      <c r="Z2" s="255" t="s">
        <v>166</v>
      </c>
      <c r="AA2" s="255" t="s">
        <v>166</v>
      </c>
      <c r="AB2" s="255" t="s">
        <v>166</v>
      </c>
      <c r="AC2" s="255" t="s">
        <v>166</v>
      </c>
      <c r="AD2" s="255" t="s">
        <v>166</v>
      </c>
      <c r="AE2" s="255" t="s">
        <v>166</v>
      </c>
      <c r="AF2" s="255" t="s">
        <v>166</v>
      </c>
      <c r="AG2" s="255" t="s">
        <v>166</v>
      </c>
      <c r="AH2" s="255" t="s">
        <v>166</v>
      </c>
      <c r="AI2" s="255" t="s">
        <v>166</v>
      </c>
      <c r="AJ2" s="255" t="s">
        <v>166</v>
      </c>
      <c r="AK2" s="255" t="s">
        <v>166</v>
      </c>
      <c r="AL2" s="255" t="s">
        <v>166</v>
      </c>
      <c r="AM2" s="255" t="s">
        <v>166</v>
      </c>
      <c r="AN2" s="255" t="s">
        <v>166</v>
      </c>
      <c r="AO2" s="255" t="s">
        <v>166</v>
      </c>
      <c r="AP2" s="255" t="s">
        <v>166</v>
      </c>
      <c r="AQ2" s="255" t="s">
        <v>166</v>
      </c>
      <c r="AR2" s="255" t="s">
        <v>166</v>
      </c>
      <c r="AS2" s="255" t="s">
        <v>166</v>
      </c>
      <c r="AT2" s="255" t="s">
        <v>166</v>
      </c>
      <c r="AU2" s="255" t="s">
        <v>166</v>
      </c>
      <c r="AV2" s="255" t="s">
        <v>166</v>
      </c>
      <c r="AW2" s="255" t="s">
        <v>166</v>
      </c>
      <c r="AX2" s="255" t="s">
        <v>166</v>
      </c>
      <c r="AY2" s="255" t="s">
        <v>166</v>
      </c>
      <c r="AZ2" s="255" t="s">
        <v>166</v>
      </c>
      <c r="BA2" s="255" t="s">
        <v>166</v>
      </c>
      <c r="BB2" s="255" t="s">
        <v>166</v>
      </c>
      <c r="BC2" s="255" t="s">
        <v>166</v>
      </c>
      <c r="BD2" s="255" t="s">
        <v>166</v>
      </c>
      <c r="BE2" s="255" t="s">
        <v>166</v>
      </c>
      <c r="BF2" s="255" t="s">
        <v>166</v>
      </c>
      <c r="BG2" s="255" t="s">
        <v>166</v>
      </c>
      <c r="BH2" s="255" t="s">
        <v>166</v>
      </c>
      <c r="BI2" s="255" t="s">
        <v>166</v>
      </c>
      <c r="BJ2" s="255" t="s">
        <v>166</v>
      </c>
      <c r="BK2" s="255" t="s">
        <v>166</v>
      </c>
      <c r="BL2" s="255" t="s">
        <v>166</v>
      </c>
      <c r="BM2" s="255" t="s">
        <v>166</v>
      </c>
      <c r="BN2" s="255" t="s">
        <v>166</v>
      </c>
      <c r="BO2" s="255" t="s">
        <v>166</v>
      </c>
      <c r="BP2" s="255" t="s">
        <v>166</v>
      </c>
      <c r="BQ2" s="255" t="s">
        <v>166</v>
      </c>
      <c r="BR2" s="255" t="s">
        <v>166</v>
      </c>
      <c r="BS2" s="255" t="s">
        <v>166</v>
      </c>
      <c r="BT2" s="255" t="s">
        <v>166</v>
      </c>
      <c r="BU2" s="255" t="s">
        <v>166</v>
      </c>
      <c r="BV2" s="255" t="s">
        <v>166</v>
      </c>
      <c r="BW2" s="255" t="s">
        <v>166</v>
      </c>
      <c r="BX2" s="255" t="s">
        <v>166</v>
      </c>
      <c r="BY2" s="255" t="s">
        <v>166</v>
      </c>
      <c r="BZ2" s="255" t="s">
        <v>166</v>
      </c>
      <c r="CA2" s="255" t="s">
        <v>166</v>
      </c>
      <c r="CB2" s="255" t="s">
        <v>166</v>
      </c>
      <c r="CC2" s="255" t="s">
        <v>166</v>
      </c>
      <c r="CD2" s="255" t="s">
        <v>166</v>
      </c>
      <c r="CE2" s="255" t="s">
        <v>166</v>
      </c>
      <c r="CF2" s="255" t="s">
        <v>166</v>
      </c>
      <c r="CG2" s="255" t="s">
        <v>166</v>
      </c>
      <c r="CH2" s="255" t="s">
        <v>166</v>
      </c>
      <c r="CI2" s="255" t="s">
        <v>166</v>
      </c>
      <c r="CJ2" s="255" t="s">
        <v>166</v>
      </c>
      <c r="CK2" s="255" t="s">
        <v>166</v>
      </c>
      <c r="CL2" s="255" t="s">
        <v>166</v>
      </c>
      <c r="CM2" s="255" t="s">
        <v>166</v>
      </c>
      <c r="CN2" s="255" t="s">
        <v>166</v>
      </c>
      <c r="CO2" s="255" t="s">
        <v>166</v>
      </c>
      <c r="CP2" s="255" t="s">
        <v>166</v>
      </c>
      <c r="CQ2" s="255" t="s">
        <v>166</v>
      </c>
      <c r="CR2" s="255" t="s">
        <v>166</v>
      </c>
      <c r="CS2" s="255" t="s">
        <v>166</v>
      </c>
      <c r="CT2" s="255" t="s">
        <v>166</v>
      </c>
      <c r="CU2" s="255" t="s">
        <v>166</v>
      </c>
      <c r="CV2" s="255" t="s">
        <v>166</v>
      </c>
      <c r="CW2" s="255" t="s">
        <v>166</v>
      </c>
      <c r="CX2" s="255" t="s">
        <v>166</v>
      </c>
      <c r="CY2" s="255" t="s">
        <v>166</v>
      </c>
      <c r="CZ2" s="255" t="s">
        <v>166</v>
      </c>
      <c r="DA2" s="255" t="s">
        <v>166</v>
      </c>
      <c r="DB2" s="255" t="s">
        <v>166</v>
      </c>
      <c r="DC2" s="255" t="s">
        <v>166</v>
      </c>
      <c r="DD2" s="255" t="s">
        <v>166</v>
      </c>
      <c r="DE2" s="255" t="s">
        <v>166</v>
      </c>
      <c r="DF2" s="255" t="s">
        <v>166</v>
      </c>
      <c r="DG2" s="255" t="s">
        <v>166</v>
      </c>
      <c r="DH2" s="255" t="s">
        <v>166</v>
      </c>
      <c r="DI2" s="255" t="s">
        <v>166</v>
      </c>
      <c r="DJ2" s="255" t="s">
        <v>166</v>
      </c>
      <c r="DK2" s="255" t="s">
        <v>166</v>
      </c>
      <c r="DL2" s="255" t="s">
        <v>166</v>
      </c>
      <c r="DM2" s="255" t="s">
        <v>166</v>
      </c>
      <c r="DN2" s="255" t="s">
        <v>166</v>
      </c>
      <c r="DO2" s="255" t="s">
        <v>166</v>
      </c>
      <c r="DP2" s="255" t="s">
        <v>166</v>
      </c>
      <c r="DQ2" s="255" t="s">
        <v>166</v>
      </c>
      <c r="DR2" s="255" t="s">
        <v>166</v>
      </c>
      <c r="DS2" s="255" t="s">
        <v>166</v>
      </c>
      <c r="DT2" s="255" t="s">
        <v>166</v>
      </c>
      <c r="DU2" s="255" t="s">
        <v>166</v>
      </c>
      <c r="DV2" s="255" t="s">
        <v>166</v>
      </c>
      <c r="DW2" s="255" t="s">
        <v>166</v>
      </c>
      <c r="DX2" s="255" t="s">
        <v>166</v>
      </c>
      <c r="DY2" s="255" t="s">
        <v>166</v>
      </c>
      <c r="DZ2" s="255" t="s">
        <v>166</v>
      </c>
      <c r="EA2" s="255" t="s">
        <v>166</v>
      </c>
      <c r="EB2" s="255" t="s">
        <v>166</v>
      </c>
      <c r="EC2" s="255" t="s">
        <v>166</v>
      </c>
      <c r="ED2" s="255" t="s">
        <v>166</v>
      </c>
      <c r="EE2" s="256" t="s">
        <v>166</v>
      </c>
    </row>
    <row r="3" spans="1:135" s="76" customFormat="1" ht="11.25" customHeight="1" x14ac:dyDescent="0.15">
      <c r="A3" s="604"/>
      <c r="B3" s="595"/>
      <c r="C3" s="598"/>
      <c r="D3" s="595"/>
      <c r="E3" s="606"/>
      <c r="F3" s="602"/>
      <c r="G3" s="595"/>
      <c r="H3" s="257" t="s">
        <v>167</v>
      </c>
      <c r="I3" s="257" t="s">
        <v>167</v>
      </c>
      <c r="J3" s="257" t="s">
        <v>167</v>
      </c>
      <c r="K3" s="257" t="s">
        <v>167</v>
      </c>
      <c r="L3" s="257" t="s">
        <v>167</v>
      </c>
      <c r="M3" s="257" t="s">
        <v>168</v>
      </c>
      <c r="N3" s="257" t="s">
        <v>168</v>
      </c>
      <c r="O3" s="257" t="s">
        <v>169</v>
      </c>
      <c r="P3" s="257" t="s">
        <v>169</v>
      </c>
      <c r="Q3" s="257" t="s">
        <v>170</v>
      </c>
      <c r="R3" s="257" t="s">
        <v>170</v>
      </c>
      <c r="S3" s="257" t="s">
        <v>171</v>
      </c>
      <c r="T3" s="257" t="s">
        <v>171</v>
      </c>
      <c r="U3" s="257" t="s">
        <v>172</v>
      </c>
      <c r="V3" s="257" t="s">
        <v>173</v>
      </c>
      <c r="W3" s="257" t="s">
        <v>174</v>
      </c>
      <c r="X3" s="257" t="s">
        <v>175</v>
      </c>
      <c r="Y3" s="257" t="s">
        <v>176</v>
      </c>
      <c r="Z3" s="257" t="s">
        <v>177</v>
      </c>
      <c r="AA3" s="257" t="s">
        <v>178</v>
      </c>
      <c r="AB3" s="257" t="s">
        <v>179</v>
      </c>
      <c r="AC3" s="257" t="s">
        <v>180</v>
      </c>
      <c r="AD3" s="257" t="s">
        <v>181</v>
      </c>
      <c r="AE3" s="257" t="s">
        <v>182</v>
      </c>
      <c r="AF3" s="257" t="s">
        <v>183</v>
      </c>
      <c r="AG3" s="257" t="s">
        <v>184</v>
      </c>
      <c r="AH3" s="257" t="s">
        <v>185</v>
      </c>
      <c r="AI3" s="257" t="s">
        <v>186</v>
      </c>
      <c r="AJ3" s="257" t="s">
        <v>187</v>
      </c>
      <c r="AK3" s="257" t="s">
        <v>188</v>
      </c>
      <c r="AL3" s="257" t="s">
        <v>189</v>
      </c>
      <c r="AM3" s="257" t="s">
        <v>190</v>
      </c>
      <c r="AN3" s="257" t="s">
        <v>191</v>
      </c>
      <c r="AO3" s="257" t="s">
        <v>192</v>
      </c>
      <c r="AP3" s="257" t="s">
        <v>117</v>
      </c>
      <c r="AQ3" s="257" t="s">
        <v>118</v>
      </c>
      <c r="AR3" s="257" t="s">
        <v>119</v>
      </c>
      <c r="AS3" s="257" t="s">
        <v>120</v>
      </c>
      <c r="AT3" s="257" t="s">
        <v>121</v>
      </c>
      <c r="AU3" s="257" t="s">
        <v>122</v>
      </c>
      <c r="AV3" s="257" t="s">
        <v>123</v>
      </c>
      <c r="AW3" s="257" t="s">
        <v>124</v>
      </c>
      <c r="AX3" s="257" t="s">
        <v>125</v>
      </c>
      <c r="AY3" s="257" t="s">
        <v>126</v>
      </c>
      <c r="AZ3" s="257" t="s">
        <v>127</v>
      </c>
      <c r="BA3" s="257" t="s">
        <v>128</v>
      </c>
      <c r="BB3" s="257" t="s">
        <v>129</v>
      </c>
      <c r="BC3" s="257" t="s">
        <v>193</v>
      </c>
      <c r="BD3" s="257" t="s">
        <v>194</v>
      </c>
      <c r="BE3" s="257" t="s">
        <v>195</v>
      </c>
      <c r="BF3" s="257" t="s">
        <v>197</v>
      </c>
      <c r="BG3" s="257" t="s">
        <v>197</v>
      </c>
      <c r="BH3" s="257" t="s">
        <v>197</v>
      </c>
      <c r="BI3" s="257" t="s">
        <v>197</v>
      </c>
      <c r="BJ3" s="257" t="s">
        <v>197</v>
      </c>
      <c r="BK3" s="257" t="s">
        <v>198</v>
      </c>
      <c r="BL3" s="257" t="s">
        <v>198</v>
      </c>
      <c r="BM3" s="257" t="s">
        <v>198</v>
      </c>
      <c r="BN3" s="257" t="s">
        <v>198</v>
      </c>
      <c r="BO3" s="257" t="s">
        <v>198</v>
      </c>
      <c r="BP3" s="257" t="s">
        <v>198</v>
      </c>
      <c r="BQ3" s="257" t="s">
        <v>198</v>
      </c>
      <c r="BR3" s="257" t="s">
        <v>202</v>
      </c>
      <c r="BS3" s="257" t="s">
        <v>203</v>
      </c>
      <c r="BT3" s="257" t="s">
        <v>204</v>
      </c>
      <c r="BU3" s="257" t="s">
        <v>205</v>
      </c>
      <c r="BV3" s="257" t="s">
        <v>206</v>
      </c>
      <c r="BW3" s="257" t="s">
        <v>207</v>
      </c>
      <c r="BX3" s="257" t="s">
        <v>208</v>
      </c>
      <c r="BY3" s="257" t="s">
        <v>209</v>
      </c>
      <c r="BZ3" s="257" t="s">
        <v>210</v>
      </c>
      <c r="CA3" s="257" t="s">
        <v>211</v>
      </c>
      <c r="CB3" s="257" t="s">
        <v>212</v>
      </c>
      <c r="CC3" s="257" t="s">
        <v>213</v>
      </c>
      <c r="CD3" s="257" t="s">
        <v>214</v>
      </c>
      <c r="CE3" s="257" t="s">
        <v>215</v>
      </c>
      <c r="CF3" s="257" t="s">
        <v>216</v>
      </c>
      <c r="CG3" s="257" t="s">
        <v>217</v>
      </c>
      <c r="CH3" s="257" t="s">
        <v>218</v>
      </c>
      <c r="CI3" s="257" t="s">
        <v>219</v>
      </c>
      <c r="CJ3" s="257" t="s">
        <v>220</v>
      </c>
      <c r="CK3" s="257" t="s">
        <v>221</v>
      </c>
      <c r="CL3" s="257" t="s">
        <v>222</v>
      </c>
      <c r="CM3" s="257" t="s">
        <v>223</v>
      </c>
      <c r="CN3" s="257" t="s">
        <v>224</v>
      </c>
      <c r="CO3" s="257" t="s">
        <v>225</v>
      </c>
      <c r="CP3" s="257" t="s">
        <v>226</v>
      </c>
      <c r="CQ3" s="257" t="s">
        <v>227</v>
      </c>
      <c r="CR3" s="257" t="s">
        <v>228</v>
      </c>
      <c r="CS3" s="257" t="s">
        <v>229</v>
      </c>
      <c r="CT3" s="257" t="s">
        <v>230</v>
      </c>
      <c r="CU3" s="257" t="s">
        <v>231</v>
      </c>
      <c r="CV3" s="257" t="s">
        <v>232</v>
      </c>
      <c r="CW3" s="257" t="s">
        <v>233</v>
      </c>
      <c r="CX3" s="257" t="s">
        <v>234</v>
      </c>
      <c r="CY3" s="257" t="s">
        <v>235</v>
      </c>
      <c r="CZ3" s="257" t="s">
        <v>236</v>
      </c>
      <c r="DA3" s="257" t="s">
        <v>237</v>
      </c>
      <c r="DB3" s="257" t="s">
        <v>238</v>
      </c>
      <c r="DC3" s="257" t="s">
        <v>239</v>
      </c>
      <c r="DD3" s="257" t="s">
        <v>240</v>
      </c>
      <c r="DE3" s="257" t="s">
        <v>241</v>
      </c>
      <c r="DF3" s="257" t="s">
        <v>242</v>
      </c>
      <c r="DG3" s="257" t="s">
        <v>243</v>
      </c>
      <c r="DH3" s="257" t="s">
        <v>244</v>
      </c>
      <c r="DI3" s="257" t="s">
        <v>245</v>
      </c>
      <c r="DJ3" s="257" t="s">
        <v>246</v>
      </c>
      <c r="DK3" s="257" t="s">
        <v>247</v>
      </c>
      <c r="DL3" s="257" t="s">
        <v>248</v>
      </c>
      <c r="DM3" s="257" t="s">
        <v>249</v>
      </c>
      <c r="DN3" s="257" t="s">
        <v>250</v>
      </c>
      <c r="DO3" s="257" t="s">
        <v>251</v>
      </c>
      <c r="DP3" s="257" t="s">
        <v>252</v>
      </c>
      <c r="DQ3" s="257" t="s">
        <v>253</v>
      </c>
      <c r="DR3" s="257" t="s">
        <v>254</v>
      </c>
      <c r="DS3" s="257" t="s">
        <v>255</v>
      </c>
      <c r="DT3" s="257" t="s">
        <v>256</v>
      </c>
      <c r="DU3" s="257" t="s">
        <v>257</v>
      </c>
      <c r="DV3" s="257" t="s">
        <v>258</v>
      </c>
      <c r="DW3" s="257" t="s">
        <v>259</v>
      </c>
      <c r="DX3" s="257" t="s">
        <v>260</v>
      </c>
      <c r="DY3" s="257" t="s">
        <v>196</v>
      </c>
      <c r="DZ3" s="257" t="s">
        <v>199</v>
      </c>
      <c r="EA3" s="257" t="s">
        <v>200</v>
      </c>
      <c r="EB3" s="257" t="s">
        <v>201</v>
      </c>
      <c r="EC3" s="310" t="s">
        <v>836</v>
      </c>
      <c r="ED3" s="310" t="s">
        <v>837</v>
      </c>
      <c r="EE3" s="258" t="s">
        <v>261</v>
      </c>
    </row>
    <row r="4" spans="1:135" s="80" customFormat="1" ht="126.75" customHeight="1" x14ac:dyDescent="0.15">
      <c r="A4" s="604"/>
      <c r="B4" s="595"/>
      <c r="C4" s="598"/>
      <c r="D4" s="595"/>
      <c r="E4" s="606"/>
      <c r="F4" s="602"/>
      <c r="G4" s="596"/>
      <c r="H4" s="259" t="s">
        <v>438</v>
      </c>
      <c r="I4" s="259" t="s">
        <v>439</v>
      </c>
      <c r="J4" s="259" t="s">
        <v>440</v>
      </c>
      <c r="K4" s="254" t="s">
        <v>264</v>
      </c>
      <c r="L4" s="254" t="s">
        <v>365</v>
      </c>
      <c r="M4" s="260" t="s">
        <v>366</v>
      </c>
      <c r="N4" s="260" t="s">
        <v>366</v>
      </c>
      <c r="O4" s="261" t="s">
        <v>367</v>
      </c>
      <c r="P4" s="261" t="s">
        <v>367</v>
      </c>
      <c r="Q4" s="261" t="s">
        <v>396</v>
      </c>
      <c r="R4" s="261" t="s">
        <v>396</v>
      </c>
      <c r="S4" s="261" t="s">
        <v>395</v>
      </c>
      <c r="T4" s="261" t="s">
        <v>395</v>
      </c>
      <c r="U4" s="254" t="s">
        <v>265</v>
      </c>
      <c r="V4" s="254" t="s">
        <v>470</v>
      </c>
      <c r="W4" s="254" t="s">
        <v>266</v>
      </c>
      <c r="X4" s="254" t="s">
        <v>267</v>
      </c>
      <c r="Y4" s="254" t="s">
        <v>268</v>
      </c>
      <c r="Z4" s="254" t="s">
        <v>269</v>
      </c>
      <c r="AA4" s="254" t="s">
        <v>270</v>
      </c>
      <c r="AB4" s="254" t="s">
        <v>271</v>
      </c>
      <c r="AC4" s="254" t="s">
        <v>272</v>
      </c>
      <c r="AD4" s="254" t="s">
        <v>273</v>
      </c>
      <c r="AE4" s="254" t="s">
        <v>274</v>
      </c>
      <c r="AF4" s="254" t="s">
        <v>275</v>
      </c>
      <c r="AG4" s="254" t="s">
        <v>276</v>
      </c>
      <c r="AH4" s="254" t="s">
        <v>277</v>
      </c>
      <c r="AI4" s="254" t="s">
        <v>278</v>
      </c>
      <c r="AJ4" s="254" t="s">
        <v>279</v>
      </c>
      <c r="AK4" s="254" t="s">
        <v>280</v>
      </c>
      <c r="AL4" s="254" t="s">
        <v>281</v>
      </c>
      <c r="AM4" s="254" t="s">
        <v>282</v>
      </c>
      <c r="AN4" s="254" t="s">
        <v>283</v>
      </c>
      <c r="AO4" s="254" t="s">
        <v>284</v>
      </c>
      <c r="AP4" s="254" t="s">
        <v>285</v>
      </c>
      <c r="AQ4" s="254" t="s">
        <v>286</v>
      </c>
      <c r="AR4" s="254" t="s">
        <v>287</v>
      </c>
      <c r="AS4" s="261" t="s">
        <v>288</v>
      </c>
      <c r="AT4" s="254" t="s">
        <v>289</v>
      </c>
      <c r="AU4" s="254" t="s">
        <v>290</v>
      </c>
      <c r="AV4" s="254" t="s">
        <v>291</v>
      </c>
      <c r="AW4" s="254" t="s">
        <v>292</v>
      </c>
      <c r="AX4" s="254" t="s">
        <v>293</v>
      </c>
      <c r="AY4" s="254" t="s">
        <v>294</v>
      </c>
      <c r="AZ4" s="254" t="s">
        <v>295</v>
      </c>
      <c r="BA4" s="254" t="s">
        <v>296</v>
      </c>
      <c r="BB4" s="254" t="s">
        <v>297</v>
      </c>
      <c r="BC4" s="254" t="s">
        <v>298</v>
      </c>
      <c r="BD4" s="254" t="s">
        <v>299</v>
      </c>
      <c r="BE4" s="254" t="s">
        <v>300</v>
      </c>
      <c r="BF4" s="259" t="s">
        <v>475</v>
      </c>
      <c r="BG4" s="259" t="s">
        <v>476</v>
      </c>
      <c r="BH4" s="259" t="s">
        <v>477</v>
      </c>
      <c r="BI4" s="259" t="s">
        <v>478</v>
      </c>
      <c r="BJ4" s="259" t="s">
        <v>479</v>
      </c>
      <c r="BK4" s="259" t="s">
        <v>480</v>
      </c>
      <c r="BL4" s="259" t="s">
        <v>481</v>
      </c>
      <c r="BM4" s="259" t="s">
        <v>482</v>
      </c>
      <c r="BN4" s="259" t="s">
        <v>483</v>
      </c>
      <c r="BO4" s="259" t="s">
        <v>484</v>
      </c>
      <c r="BP4" s="259" t="s">
        <v>485</v>
      </c>
      <c r="BQ4" s="259" t="s">
        <v>486</v>
      </c>
      <c r="BR4" s="254" t="s">
        <v>303</v>
      </c>
      <c r="BS4" s="254" t="s">
        <v>304</v>
      </c>
      <c r="BT4" s="254" t="s">
        <v>305</v>
      </c>
      <c r="BU4" s="254" t="s">
        <v>306</v>
      </c>
      <c r="BV4" s="261" t="s">
        <v>307</v>
      </c>
      <c r="BW4" s="261" t="s">
        <v>308</v>
      </c>
      <c r="BX4" s="254" t="s">
        <v>309</v>
      </c>
      <c r="BY4" s="254" t="s">
        <v>310</v>
      </c>
      <c r="BZ4" s="261" t="s">
        <v>311</v>
      </c>
      <c r="CA4" s="261" t="s">
        <v>312</v>
      </c>
      <c r="CB4" s="254" t="s">
        <v>313</v>
      </c>
      <c r="CC4" s="254" t="s">
        <v>314</v>
      </c>
      <c r="CD4" s="254" t="s">
        <v>315</v>
      </c>
      <c r="CE4" s="254" t="s">
        <v>316</v>
      </c>
      <c r="CF4" s="254" t="s">
        <v>317</v>
      </c>
      <c r="CG4" s="254" t="s">
        <v>318</v>
      </c>
      <c r="CH4" s="254" t="s">
        <v>319</v>
      </c>
      <c r="CI4" s="254" t="s">
        <v>320</v>
      </c>
      <c r="CJ4" s="261" t="s">
        <v>321</v>
      </c>
      <c r="CK4" s="254" t="s">
        <v>322</v>
      </c>
      <c r="CL4" s="254" t="s">
        <v>323</v>
      </c>
      <c r="CM4" s="254" t="s">
        <v>324</v>
      </c>
      <c r="CN4" s="254" t="s">
        <v>325</v>
      </c>
      <c r="CO4" s="254" t="s">
        <v>326</v>
      </c>
      <c r="CP4" s="254" t="s">
        <v>327</v>
      </c>
      <c r="CQ4" s="254" t="s">
        <v>328</v>
      </c>
      <c r="CR4" s="254" t="s">
        <v>329</v>
      </c>
      <c r="CS4" s="254" t="s">
        <v>330</v>
      </c>
      <c r="CT4" s="261" t="s">
        <v>331</v>
      </c>
      <c r="CU4" s="261" t="s">
        <v>332</v>
      </c>
      <c r="CV4" s="254" t="s">
        <v>333</v>
      </c>
      <c r="CW4" s="254" t="s">
        <v>334</v>
      </c>
      <c r="CX4" s="254" t="s">
        <v>335</v>
      </c>
      <c r="CY4" s="254" t="s">
        <v>336</v>
      </c>
      <c r="CZ4" s="254" t="s">
        <v>337</v>
      </c>
      <c r="DA4" s="254" t="s">
        <v>338</v>
      </c>
      <c r="DB4" s="254" t="s">
        <v>339</v>
      </c>
      <c r="DC4" s="254" t="s">
        <v>340</v>
      </c>
      <c r="DD4" s="254" t="s">
        <v>341</v>
      </c>
      <c r="DE4" s="254" t="s">
        <v>342</v>
      </c>
      <c r="DF4" s="254" t="s">
        <v>343</v>
      </c>
      <c r="DG4" s="254" t="s">
        <v>344</v>
      </c>
      <c r="DH4" s="254" t="s">
        <v>345</v>
      </c>
      <c r="DI4" s="254" t="s">
        <v>346</v>
      </c>
      <c r="DJ4" s="254" t="s">
        <v>347</v>
      </c>
      <c r="DK4" s="254" t="s">
        <v>348</v>
      </c>
      <c r="DL4" s="254" t="s">
        <v>349</v>
      </c>
      <c r="DM4" s="260" t="s">
        <v>350</v>
      </c>
      <c r="DN4" s="260" t="s">
        <v>351</v>
      </c>
      <c r="DO4" s="254" t="s">
        <v>352</v>
      </c>
      <c r="DP4" s="254" t="s">
        <v>353</v>
      </c>
      <c r="DQ4" s="261" t="s">
        <v>354</v>
      </c>
      <c r="DR4" s="261" t="s">
        <v>355</v>
      </c>
      <c r="DS4" s="254" t="s">
        <v>356</v>
      </c>
      <c r="DT4" s="254" t="s">
        <v>357</v>
      </c>
      <c r="DU4" s="254" t="s">
        <v>358</v>
      </c>
      <c r="DV4" s="254" t="s">
        <v>359</v>
      </c>
      <c r="DW4" s="254" t="s">
        <v>360</v>
      </c>
      <c r="DX4" s="254" t="s">
        <v>361</v>
      </c>
      <c r="DY4" s="254" t="s">
        <v>301</v>
      </c>
      <c r="DZ4" s="254" t="s">
        <v>390</v>
      </c>
      <c r="EA4" s="254" t="s">
        <v>302</v>
      </c>
      <c r="EB4" s="254" t="s">
        <v>391</v>
      </c>
      <c r="EC4" s="307" t="s">
        <v>838</v>
      </c>
      <c r="ED4" s="307" t="s">
        <v>839</v>
      </c>
      <c r="EE4" s="262" t="s">
        <v>362</v>
      </c>
    </row>
    <row r="5" spans="1:135" s="86" customFormat="1" ht="30" customHeight="1" x14ac:dyDescent="0.15">
      <c r="A5" s="599" t="s">
        <v>394</v>
      </c>
      <c r="B5" s="600"/>
      <c r="C5" s="600"/>
      <c r="D5" s="263" t="s">
        <v>107</v>
      </c>
      <c r="E5" s="264">
        <v>21247</v>
      </c>
      <c r="F5" s="265" t="s">
        <v>402</v>
      </c>
      <c r="G5" s="266" t="s">
        <v>487</v>
      </c>
      <c r="H5" s="267"/>
      <c r="I5" s="267"/>
      <c r="J5" s="267"/>
      <c r="K5" s="267" t="s">
        <v>368</v>
      </c>
      <c r="L5" s="267" t="s">
        <v>368</v>
      </c>
      <c r="M5" s="267" t="s">
        <v>15</v>
      </c>
      <c r="N5" s="267" t="s">
        <v>454</v>
      </c>
      <c r="O5" s="267"/>
      <c r="P5" s="267"/>
      <c r="Q5" s="267"/>
      <c r="R5" s="267"/>
      <c r="S5" s="267"/>
      <c r="T5" s="267"/>
      <c r="U5" s="267"/>
      <c r="V5" s="267"/>
      <c r="W5" s="267" t="s">
        <v>368</v>
      </c>
      <c r="X5" s="267"/>
      <c r="Y5" s="267"/>
      <c r="Z5" s="267"/>
      <c r="AA5" s="267"/>
      <c r="AB5" s="267"/>
      <c r="AC5" s="267"/>
      <c r="AD5" s="267"/>
      <c r="AE5" s="267" t="s">
        <v>389</v>
      </c>
      <c r="AF5" s="267"/>
      <c r="AG5" s="267"/>
      <c r="AH5" s="267"/>
      <c r="AI5" s="267"/>
      <c r="AJ5" s="267"/>
      <c r="AK5" s="267"/>
      <c r="AL5" s="267"/>
      <c r="AM5" s="267"/>
      <c r="AN5" s="267"/>
      <c r="AO5" s="267"/>
      <c r="AP5" s="267"/>
      <c r="AQ5" s="267"/>
      <c r="AR5" s="267"/>
      <c r="AS5" s="267"/>
      <c r="AT5" s="267"/>
      <c r="AU5" s="267"/>
      <c r="AV5" s="267"/>
      <c r="AW5" s="267"/>
      <c r="AX5" s="267"/>
      <c r="AY5" s="267"/>
      <c r="AZ5" s="267"/>
      <c r="BA5" s="267"/>
      <c r="BB5" s="267"/>
      <c r="BC5" s="267"/>
      <c r="BD5" s="267"/>
      <c r="BE5" s="267"/>
      <c r="BF5" s="267"/>
      <c r="BG5" s="267"/>
      <c r="BH5" s="267"/>
      <c r="BI5" s="267"/>
      <c r="BJ5" s="267"/>
      <c r="BK5" s="267" t="s">
        <v>389</v>
      </c>
      <c r="BL5" s="267"/>
      <c r="BM5" s="267"/>
      <c r="BN5" s="267"/>
      <c r="BO5" s="267"/>
      <c r="BP5" s="267"/>
      <c r="BQ5" s="267"/>
      <c r="BR5" s="267"/>
      <c r="BS5" s="267"/>
      <c r="BT5" s="267"/>
      <c r="BU5" s="267"/>
      <c r="BV5" s="267"/>
      <c r="BW5" s="267"/>
      <c r="BX5" s="267"/>
      <c r="BY5" s="267"/>
      <c r="BZ5" s="267"/>
      <c r="CA5" s="267"/>
      <c r="CB5" s="267" t="s">
        <v>389</v>
      </c>
      <c r="CC5" s="267"/>
      <c r="CD5" s="267"/>
      <c r="CE5" s="267"/>
      <c r="CF5" s="267"/>
      <c r="CG5" s="267"/>
      <c r="CH5" s="267"/>
      <c r="CI5" s="267"/>
      <c r="CJ5" s="267"/>
      <c r="CK5" s="267"/>
      <c r="CL5" s="267"/>
      <c r="CM5" s="267"/>
      <c r="CN5" s="267"/>
      <c r="CO5" s="267"/>
      <c r="CP5" s="267"/>
      <c r="CQ5" s="267"/>
      <c r="CR5" s="267"/>
      <c r="CS5" s="267"/>
      <c r="CT5" s="267"/>
      <c r="CU5" s="267"/>
      <c r="CV5" s="267"/>
      <c r="CW5" s="267"/>
      <c r="CX5" s="267"/>
      <c r="CY5" s="267"/>
      <c r="CZ5" s="267"/>
      <c r="DA5" s="267"/>
      <c r="DB5" s="267"/>
      <c r="DC5" s="267"/>
      <c r="DD5" s="267"/>
      <c r="DE5" s="267"/>
      <c r="DF5" s="267"/>
      <c r="DG5" s="267"/>
      <c r="DH5" s="267"/>
      <c r="DI5" s="267"/>
      <c r="DJ5" s="267"/>
      <c r="DK5" s="267"/>
      <c r="DL5" s="267"/>
      <c r="DM5" s="267"/>
      <c r="DN5" s="267"/>
      <c r="DO5" s="267"/>
      <c r="DP5" s="267"/>
      <c r="DQ5" s="267"/>
      <c r="DR5" s="267"/>
      <c r="DS5" s="267"/>
      <c r="DT5" s="267"/>
      <c r="DU5" s="267"/>
      <c r="DV5" s="267"/>
      <c r="DW5" s="267"/>
      <c r="DX5" s="267"/>
      <c r="DY5" s="267"/>
      <c r="DZ5" s="267"/>
      <c r="EA5" s="267"/>
      <c r="EB5" s="267"/>
      <c r="EC5" s="308" t="s">
        <v>389</v>
      </c>
      <c r="ED5" s="267" t="s">
        <v>397</v>
      </c>
      <c r="EE5" s="268"/>
    </row>
    <row r="6" spans="1:135" s="83" customFormat="1" ht="39" customHeight="1" x14ac:dyDescent="0.15">
      <c r="A6" s="251" t="str">
        <f>IF(ISBLANK(D6),"",IF(ISBLANK(参照用シート!$AD$4),"",参照用シート!$AD$4))</f>
        <v/>
      </c>
      <c r="B6" s="252" t="str">
        <f>IF(ISBLANK(D6),"",IF(ISBLANK(参照用シート!$AC$4),"",参照用シート!$AC$4))</f>
        <v/>
      </c>
      <c r="C6" s="253" t="str">
        <f>IF(ISBLANK(D6),"",C5+1)</f>
        <v/>
      </c>
      <c r="D6" s="114"/>
      <c r="E6" s="115"/>
      <c r="F6" s="116"/>
      <c r="G6" s="132"/>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309"/>
      <c r="ED6" s="113"/>
      <c r="EE6" s="117"/>
    </row>
    <row r="7" spans="1:135" s="83" customFormat="1" ht="39" customHeight="1" x14ac:dyDescent="0.15">
      <c r="A7" s="251" t="str">
        <f>IF(ISBLANK(D7),"",IF(ISBLANK(参照用シート!$AD$4),"",参照用シート!$AD$4))</f>
        <v/>
      </c>
      <c r="B7" s="252" t="str">
        <f>IF(ISBLANK(D7),"",IF(ISBLANK(参照用シート!$AC$4),"",参照用シート!$AC$4))</f>
        <v/>
      </c>
      <c r="C7" s="253" t="str">
        <f>IF(ISBLANK(D7),"",C6+1)</f>
        <v/>
      </c>
      <c r="D7" s="114"/>
      <c r="E7" s="115"/>
      <c r="F7" s="116"/>
      <c r="G7" s="132"/>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309"/>
      <c r="ED7" s="113"/>
      <c r="EE7" s="117"/>
    </row>
    <row r="8" spans="1:135" s="83" customFormat="1" ht="39" customHeight="1" x14ac:dyDescent="0.15">
      <c r="A8" s="251" t="str">
        <f>IF(ISBLANK(D8),"",IF(ISBLANK(参照用シート!$AD$4),"",参照用シート!$AD$4))</f>
        <v/>
      </c>
      <c r="B8" s="252" t="str">
        <f>IF(ISBLANK(D8),"",IF(ISBLANK(参照用シート!$AC$4),"",参照用シート!$AC$4))</f>
        <v/>
      </c>
      <c r="C8" s="253" t="str">
        <f>IF(ISBLANK(D8),"",C7+1)</f>
        <v/>
      </c>
      <c r="D8" s="114"/>
      <c r="E8" s="115"/>
      <c r="F8" s="116"/>
      <c r="G8" s="132"/>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3"/>
      <c r="DU8" s="113"/>
      <c r="DV8" s="113"/>
      <c r="DW8" s="113"/>
      <c r="DX8" s="113"/>
      <c r="DY8" s="113"/>
      <c r="DZ8" s="113"/>
      <c r="EA8" s="113"/>
      <c r="EB8" s="113"/>
      <c r="EC8" s="309"/>
      <c r="ED8" s="113"/>
      <c r="EE8" s="117"/>
    </row>
    <row r="9" spans="1:135" s="83" customFormat="1" ht="39" customHeight="1" x14ac:dyDescent="0.15">
      <c r="A9" s="251" t="str">
        <f>IF(ISBLANK(D9),"",IF(ISBLANK(参照用シート!$AD$4),"",参照用シート!$AD$4))</f>
        <v/>
      </c>
      <c r="B9" s="252" t="str">
        <f>IF(ISBLANK(D9),"",IF(ISBLANK(参照用シート!$AC$4),"",参照用シート!$AC$4))</f>
        <v/>
      </c>
      <c r="C9" s="253" t="str">
        <f>IF(ISBLANK(D9),"",C8+1)</f>
        <v/>
      </c>
      <c r="D9" s="114"/>
      <c r="E9" s="115"/>
      <c r="F9" s="116"/>
      <c r="G9" s="132"/>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c r="BB9" s="113"/>
      <c r="BC9" s="113"/>
      <c r="BD9" s="113"/>
      <c r="BE9" s="113"/>
      <c r="BF9" s="113"/>
      <c r="BG9" s="113"/>
      <c r="BH9" s="113"/>
      <c r="BI9" s="113"/>
      <c r="BJ9" s="113"/>
      <c r="BK9" s="113"/>
      <c r="BL9" s="113"/>
      <c r="BM9" s="113"/>
      <c r="BN9" s="113"/>
      <c r="BO9" s="113"/>
      <c r="BP9" s="113"/>
      <c r="BQ9" s="113"/>
      <c r="BR9" s="113"/>
      <c r="BS9" s="113"/>
      <c r="BT9" s="113"/>
      <c r="BU9" s="113"/>
      <c r="BV9" s="113"/>
      <c r="BW9" s="113"/>
      <c r="BX9" s="113"/>
      <c r="BY9" s="113"/>
      <c r="BZ9" s="113"/>
      <c r="CA9" s="113"/>
      <c r="CB9" s="113"/>
      <c r="CC9" s="113"/>
      <c r="CD9" s="113"/>
      <c r="CE9" s="113"/>
      <c r="CF9" s="113"/>
      <c r="CG9" s="113"/>
      <c r="CH9" s="113"/>
      <c r="CI9" s="113"/>
      <c r="CJ9" s="113"/>
      <c r="CK9" s="113"/>
      <c r="CL9" s="113"/>
      <c r="CM9" s="113"/>
      <c r="CN9" s="113"/>
      <c r="CO9" s="113"/>
      <c r="CP9" s="113"/>
      <c r="CQ9" s="113"/>
      <c r="CR9" s="113"/>
      <c r="CS9" s="113"/>
      <c r="CT9" s="113"/>
      <c r="CU9" s="113"/>
      <c r="CV9" s="113"/>
      <c r="CW9" s="113"/>
      <c r="CX9" s="113"/>
      <c r="CY9" s="113"/>
      <c r="CZ9" s="113"/>
      <c r="DA9" s="113"/>
      <c r="DB9" s="113"/>
      <c r="DC9" s="113"/>
      <c r="DD9" s="113"/>
      <c r="DE9" s="113"/>
      <c r="DF9" s="113"/>
      <c r="DG9" s="113"/>
      <c r="DH9" s="113"/>
      <c r="DI9" s="113"/>
      <c r="DJ9" s="113"/>
      <c r="DK9" s="113"/>
      <c r="DL9" s="113"/>
      <c r="DM9" s="113"/>
      <c r="DN9" s="113"/>
      <c r="DO9" s="113"/>
      <c r="DP9" s="113"/>
      <c r="DQ9" s="113"/>
      <c r="DR9" s="113"/>
      <c r="DS9" s="113"/>
      <c r="DT9" s="113"/>
      <c r="DU9" s="113"/>
      <c r="DV9" s="113"/>
      <c r="DW9" s="113"/>
      <c r="DX9" s="113"/>
      <c r="DY9" s="113"/>
      <c r="DZ9" s="113"/>
      <c r="EA9" s="113"/>
      <c r="EB9" s="113"/>
      <c r="EC9" s="309"/>
      <c r="ED9" s="113"/>
      <c r="EE9" s="117"/>
    </row>
    <row r="10" spans="1:135" s="83" customFormat="1" ht="39" customHeight="1" x14ac:dyDescent="0.15">
      <c r="A10" s="251" t="str">
        <f>IF(ISBLANK(D10),"",IF(ISBLANK(参照用シート!$AD$4),"",参照用シート!$AD$4))</f>
        <v/>
      </c>
      <c r="B10" s="252" t="str">
        <f>IF(ISBLANK(D10),"",IF(ISBLANK(参照用シート!$AC$4),"",参照用シート!$AC$4))</f>
        <v/>
      </c>
      <c r="C10" s="253" t="str">
        <f>IF(ISBLANK(D10),"",C9+1)</f>
        <v/>
      </c>
      <c r="D10" s="114"/>
      <c r="E10" s="115"/>
      <c r="F10" s="116"/>
      <c r="G10" s="132"/>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3"/>
      <c r="DU10" s="113"/>
      <c r="DV10" s="113"/>
      <c r="DW10" s="113"/>
      <c r="DX10" s="113"/>
      <c r="DY10" s="113"/>
      <c r="DZ10" s="113"/>
      <c r="EA10" s="113"/>
      <c r="EB10" s="113"/>
      <c r="EC10" s="309"/>
      <c r="ED10" s="113"/>
      <c r="EE10" s="117"/>
    </row>
    <row r="11" spans="1:135" s="83" customFormat="1" ht="39" customHeight="1" x14ac:dyDescent="0.15">
      <c r="A11" s="251" t="str">
        <f>IF(ISBLANK(D11),"",IF(ISBLANK(参照用シート!$AD$4),"",参照用シート!$AD$4))</f>
        <v/>
      </c>
      <c r="B11" s="252" t="str">
        <f>IF(ISBLANK(D11),"",IF(ISBLANK(参照用シート!$AC$4),"",参照用シート!$AC$4))</f>
        <v/>
      </c>
      <c r="C11" s="253" t="str">
        <f t="shared" ref="C11:C20" si="0">IF(ISBLANK(D11),"",C10+1)</f>
        <v/>
      </c>
      <c r="D11" s="114"/>
      <c r="E11" s="118"/>
      <c r="F11" s="116"/>
      <c r="G11" s="132"/>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309"/>
      <c r="ED11" s="113"/>
      <c r="EE11" s="117"/>
    </row>
    <row r="12" spans="1:135" s="83" customFormat="1" ht="39" customHeight="1" x14ac:dyDescent="0.15">
      <c r="A12" s="251" t="str">
        <f>IF(ISBLANK(D12),"",IF(ISBLANK(参照用シート!$AD$4),"",参照用シート!$AD$4))</f>
        <v/>
      </c>
      <c r="B12" s="252" t="str">
        <f>IF(ISBLANK(D12),"",IF(ISBLANK(参照用シート!$AC$4),"",参照用シート!$AC$4))</f>
        <v/>
      </c>
      <c r="C12" s="253" t="str">
        <f t="shared" si="0"/>
        <v/>
      </c>
      <c r="D12" s="114"/>
      <c r="E12" s="118"/>
      <c r="F12" s="116"/>
      <c r="G12" s="132"/>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309"/>
      <c r="ED12" s="113"/>
      <c r="EE12" s="117"/>
    </row>
    <row r="13" spans="1:135" s="84" customFormat="1" ht="39" customHeight="1" x14ac:dyDescent="0.15">
      <c r="A13" s="251" t="str">
        <f>IF(ISBLANK(D13),"",IF(ISBLANK(参照用シート!$AD$4),"",参照用シート!$AD$4))</f>
        <v/>
      </c>
      <c r="B13" s="252" t="str">
        <f>IF(ISBLANK(D13),"",IF(ISBLANK(参照用シート!$AC$4),"",参照用シート!$AC$4))</f>
        <v/>
      </c>
      <c r="C13" s="253" t="str">
        <f t="shared" si="0"/>
        <v/>
      </c>
      <c r="D13" s="114"/>
      <c r="E13" s="118"/>
      <c r="F13" s="116"/>
      <c r="G13" s="132"/>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c r="DA13" s="113"/>
      <c r="DB13" s="113"/>
      <c r="DC13" s="113"/>
      <c r="DD13" s="113"/>
      <c r="DE13" s="113"/>
      <c r="DF13" s="113"/>
      <c r="DG13" s="113"/>
      <c r="DH13" s="113"/>
      <c r="DI13" s="113"/>
      <c r="DJ13" s="113"/>
      <c r="DK13" s="113"/>
      <c r="DL13" s="113"/>
      <c r="DM13" s="113"/>
      <c r="DN13" s="113"/>
      <c r="DO13" s="113"/>
      <c r="DP13" s="113"/>
      <c r="DQ13" s="113"/>
      <c r="DR13" s="113"/>
      <c r="DS13" s="113"/>
      <c r="DT13" s="113"/>
      <c r="DU13" s="113"/>
      <c r="DV13" s="113"/>
      <c r="DW13" s="113"/>
      <c r="DX13" s="113"/>
      <c r="DY13" s="113"/>
      <c r="DZ13" s="113"/>
      <c r="EA13" s="113"/>
      <c r="EB13" s="113"/>
      <c r="EC13" s="309"/>
      <c r="ED13" s="113"/>
      <c r="EE13" s="117"/>
    </row>
    <row r="14" spans="1:135" s="84" customFormat="1" ht="39" customHeight="1" x14ac:dyDescent="0.15">
      <c r="A14" s="251" t="str">
        <f>IF(ISBLANK(D14),"",IF(ISBLANK(参照用シート!$AD$4),"",参照用シート!$AD$4))</f>
        <v/>
      </c>
      <c r="B14" s="252" t="str">
        <f>IF(ISBLANK(D14),"",IF(ISBLANK(参照用シート!$AC$4),"",参照用シート!$AC$4))</f>
        <v/>
      </c>
      <c r="C14" s="253" t="str">
        <f t="shared" si="0"/>
        <v/>
      </c>
      <c r="D14" s="114"/>
      <c r="E14" s="118"/>
      <c r="F14" s="116"/>
      <c r="G14" s="132"/>
      <c r="H14" s="113"/>
      <c r="I14" s="113"/>
      <c r="J14" s="113"/>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3"/>
      <c r="AV14" s="113"/>
      <c r="AW14" s="113"/>
      <c r="AX14" s="113"/>
      <c r="AY14" s="113"/>
      <c r="AZ14" s="113"/>
      <c r="BA14" s="113"/>
      <c r="BB14" s="113"/>
      <c r="BC14" s="113"/>
      <c r="BD14" s="113"/>
      <c r="BE14" s="113"/>
      <c r="BF14" s="113"/>
      <c r="BG14" s="113"/>
      <c r="BH14" s="113"/>
      <c r="BI14" s="113"/>
      <c r="BJ14" s="113"/>
      <c r="BK14" s="113"/>
      <c r="BL14" s="113"/>
      <c r="BM14" s="113"/>
      <c r="BN14" s="113"/>
      <c r="BO14" s="113"/>
      <c r="BP14" s="113"/>
      <c r="BQ14" s="113"/>
      <c r="BR14" s="113"/>
      <c r="BS14" s="113"/>
      <c r="BT14" s="113"/>
      <c r="BU14" s="113"/>
      <c r="BV14" s="113"/>
      <c r="BW14" s="113"/>
      <c r="BX14" s="113"/>
      <c r="BY14" s="113"/>
      <c r="BZ14" s="113"/>
      <c r="CA14" s="113"/>
      <c r="CB14" s="113"/>
      <c r="CC14" s="113"/>
      <c r="CD14" s="113"/>
      <c r="CE14" s="113"/>
      <c r="CF14" s="113"/>
      <c r="CG14" s="113"/>
      <c r="CH14" s="113"/>
      <c r="CI14" s="113"/>
      <c r="CJ14" s="113"/>
      <c r="CK14" s="113"/>
      <c r="CL14" s="113"/>
      <c r="CM14" s="113"/>
      <c r="CN14" s="113"/>
      <c r="CO14" s="113"/>
      <c r="CP14" s="113"/>
      <c r="CQ14" s="113"/>
      <c r="CR14" s="113"/>
      <c r="CS14" s="113"/>
      <c r="CT14" s="113"/>
      <c r="CU14" s="113"/>
      <c r="CV14" s="113"/>
      <c r="CW14" s="113"/>
      <c r="CX14" s="113"/>
      <c r="CY14" s="113"/>
      <c r="CZ14" s="113"/>
      <c r="DA14" s="113"/>
      <c r="DB14" s="113"/>
      <c r="DC14" s="113"/>
      <c r="DD14" s="113"/>
      <c r="DE14" s="113"/>
      <c r="DF14" s="113"/>
      <c r="DG14" s="113"/>
      <c r="DH14" s="113"/>
      <c r="DI14" s="113"/>
      <c r="DJ14" s="113"/>
      <c r="DK14" s="113"/>
      <c r="DL14" s="113"/>
      <c r="DM14" s="113"/>
      <c r="DN14" s="113"/>
      <c r="DO14" s="113"/>
      <c r="DP14" s="113"/>
      <c r="DQ14" s="113"/>
      <c r="DR14" s="113"/>
      <c r="DS14" s="113"/>
      <c r="DT14" s="113"/>
      <c r="DU14" s="113"/>
      <c r="DV14" s="113"/>
      <c r="DW14" s="113"/>
      <c r="DX14" s="113"/>
      <c r="DY14" s="113"/>
      <c r="DZ14" s="113"/>
      <c r="EA14" s="113"/>
      <c r="EB14" s="113"/>
      <c r="EC14" s="309"/>
      <c r="ED14" s="113"/>
      <c r="EE14" s="117"/>
    </row>
    <row r="15" spans="1:135" s="84" customFormat="1" ht="39" customHeight="1" x14ac:dyDescent="0.15">
      <c r="A15" s="251" t="str">
        <f>IF(ISBLANK(D15),"",IF(ISBLANK(参照用シート!$AD$4),"",参照用シート!$AD$4))</f>
        <v/>
      </c>
      <c r="B15" s="252" t="str">
        <f>IF(ISBLANK(D15),"",IF(ISBLANK(参照用シート!$AC$4),"",参照用シート!$AC$4))</f>
        <v/>
      </c>
      <c r="C15" s="253" t="str">
        <f t="shared" si="0"/>
        <v/>
      </c>
      <c r="D15" s="114"/>
      <c r="E15" s="118"/>
      <c r="F15" s="116"/>
      <c r="G15" s="13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309"/>
      <c r="ED15" s="113"/>
      <c r="EE15" s="117"/>
    </row>
    <row r="16" spans="1:135" s="84" customFormat="1" ht="39" customHeight="1" x14ac:dyDescent="0.15">
      <c r="A16" s="251" t="str">
        <f>IF(ISBLANK(D16),"",IF(ISBLANK(参照用シート!$AD$4),"",参照用シート!$AD$4))</f>
        <v/>
      </c>
      <c r="B16" s="252" t="str">
        <f>IF(ISBLANK(D16),"",IF(ISBLANK(参照用シート!$AC$4),"",参照用シート!$AC$4))</f>
        <v/>
      </c>
      <c r="C16" s="253" t="str">
        <f t="shared" si="0"/>
        <v/>
      </c>
      <c r="D16" s="114"/>
      <c r="E16" s="118"/>
      <c r="F16" s="116"/>
      <c r="G16" s="132"/>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3"/>
      <c r="AZ16" s="113"/>
      <c r="BA16" s="113"/>
      <c r="BB16" s="113"/>
      <c r="BC16" s="113"/>
      <c r="BD16" s="113"/>
      <c r="BE16" s="113"/>
      <c r="BF16" s="113"/>
      <c r="BG16" s="113"/>
      <c r="BH16" s="113"/>
      <c r="BI16" s="113"/>
      <c r="BJ16" s="113"/>
      <c r="BK16" s="113"/>
      <c r="BL16" s="113"/>
      <c r="BM16" s="113"/>
      <c r="BN16" s="113"/>
      <c r="BO16" s="113"/>
      <c r="BP16" s="113"/>
      <c r="BQ16" s="113"/>
      <c r="BR16" s="113"/>
      <c r="BS16" s="113"/>
      <c r="BT16" s="113"/>
      <c r="BU16" s="113"/>
      <c r="BV16" s="113"/>
      <c r="BW16" s="113"/>
      <c r="BX16" s="113"/>
      <c r="BY16" s="113"/>
      <c r="BZ16" s="113"/>
      <c r="CA16" s="113"/>
      <c r="CB16" s="113"/>
      <c r="CC16" s="113"/>
      <c r="CD16" s="113"/>
      <c r="CE16" s="113"/>
      <c r="CF16" s="113"/>
      <c r="CG16" s="113"/>
      <c r="CH16" s="113"/>
      <c r="CI16" s="113"/>
      <c r="CJ16" s="113"/>
      <c r="CK16" s="113"/>
      <c r="CL16" s="113"/>
      <c r="CM16" s="113"/>
      <c r="CN16" s="113"/>
      <c r="CO16" s="113"/>
      <c r="CP16" s="113"/>
      <c r="CQ16" s="113"/>
      <c r="CR16" s="113"/>
      <c r="CS16" s="113"/>
      <c r="CT16" s="113"/>
      <c r="CU16" s="113"/>
      <c r="CV16" s="113"/>
      <c r="CW16" s="113"/>
      <c r="CX16" s="113"/>
      <c r="CY16" s="113"/>
      <c r="CZ16" s="113"/>
      <c r="DA16" s="113"/>
      <c r="DB16" s="113"/>
      <c r="DC16" s="113"/>
      <c r="DD16" s="113"/>
      <c r="DE16" s="113"/>
      <c r="DF16" s="113"/>
      <c r="DG16" s="113"/>
      <c r="DH16" s="113"/>
      <c r="DI16" s="113"/>
      <c r="DJ16" s="113"/>
      <c r="DK16" s="113"/>
      <c r="DL16" s="113"/>
      <c r="DM16" s="113"/>
      <c r="DN16" s="113"/>
      <c r="DO16" s="113"/>
      <c r="DP16" s="113"/>
      <c r="DQ16" s="113"/>
      <c r="DR16" s="113"/>
      <c r="DS16" s="113"/>
      <c r="DT16" s="113"/>
      <c r="DU16" s="113"/>
      <c r="DV16" s="113"/>
      <c r="DW16" s="113"/>
      <c r="DX16" s="113"/>
      <c r="DY16" s="113"/>
      <c r="DZ16" s="113"/>
      <c r="EA16" s="113"/>
      <c r="EB16" s="113"/>
      <c r="EC16" s="309"/>
      <c r="ED16" s="113"/>
      <c r="EE16" s="117"/>
    </row>
    <row r="17" spans="1:135" s="84" customFormat="1" ht="39" customHeight="1" x14ac:dyDescent="0.15">
      <c r="A17" s="251" t="str">
        <f>IF(ISBLANK(D17),"",IF(ISBLANK(参照用シート!$AD$4),"",参照用シート!$AD$4))</f>
        <v/>
      </c>
      <c r="B17" s="252" t="str">
        <f>IF(ISBLANK(D17),"",IF(ISBLANK(参照用シート!$AC$4),"",参照用シート!$AC$4))</f>
        <v/>
      </c>
      <c r="C17" s="253" t="str">
        <f t="shared" si="0"/>
        <v/>
      </c>
      <c r="D17" s="114"/>
      <c r="E17" s="118"/>
      <c r="F17" s="116"/>
      <c r="G17" s="13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113"/>
      <c r="AM17" s="113"/>
      <c r="AN17" s="113"/>
      <c r="AO17" s="113"/>
      <c r="AP17" s="113"/>
      <c r="AQ17" s="113"/>
      <c r="AR17" s="113"/>
      <c r="AS17" s="113"/>
      <c r="AT17" s="113"/>
      <c r="AU17" s="113"/>
      <c r="AV17" s="113"/>
      <c r="AW17" s="113"/>
      <c r="AX17" s="113"/>
      <c r="AY17" s="113"/>
      <c r="AZ17" s="113"/>
      <c r="BA17" s="113"/>
      <c r="BB17" s="113"/>
      <c r="BC17" s="113"/>
      <c r="BD17" s="113"/>
      <c r="BE17" s="113"/>
      <c r="BF17" s="113"/>
      <c r="BG17" s="113"/>
      <c r="BH17" s="113"/>
      <c r="BI17" s="113"/>
      <c r="BJ17" s="113"/>
      <c r="BK17" s="113"/>
      <c r="BL17" s="113"/>
      <c r="BM17" s="113"/>
      <c r="BN17" s="113"/>
      <c r="BO17" s="113"/>
      <c r="BP17" s="113"/>
      <c r="BQ17" s="113"/>
      <c r="BR17" s="113"/>
      <c r="BS17" s="113"/>
      <c r="BT17" s="113"/>
      <c r="BU17" s="113"/>
      <c r="BV17" s="113"/>
      <c r="BW17" s="113"/>
      <c r="BX17" s="113"/>
      <c r="BY17" s="113"/>
      <c r="BZ17" s="113"/>
      <c r="CA17" s="113"/>
      <c r="CB17" s="113"/>
      <c r="CC17" s="113"/>
      <c r="CD17" s="113"/>
      <c r="CE17" s="113"/>
      <c r="CF17" s="113"/>
      <c r="CG17" s="113"/>
      <c r="CH17" s="113"/>
      <c r="CI17" s="113"/>
      <c r="CJ17" s="113"/>
      <c r="CK17" s="113"/>
      <c r="CL17" s="113"/>
      <c r="CM17" s="113"/>
      <c r="CN17" s="113"/>
      <c r="CO17" s="113"/>
      <c r="CP17" s="113"/>
      <c r="CQ17" s="113"/>
      <c r="CR17" s="113"/>
      <c r="CS17" s="113"/>
      <c r="CT17" s="113"/>
      <c r="CU17" s="113"/>
      <c r="CV17" s="113"/>
      <c r="CW17" s="113"/>
      <c r="CX17" s="113"/>
      <c r="CY17" s="113"/>
      <c r="CZ17" s="113"/>
      <c r="DA17" s="113"/>
      <c r="DB17" s="113"/>
      <c r="DC17" s="113"/>
      <c r="DD17" s="113"/>
      <c r="DE17" s="113"/>
      <c r="DF17" s="113"/>
      <c r="DG17" s="113"/>
      <c r="DH17" s="113"/>
      <c r="DI17" s="113"/>
      <c r="DJ17" s="113"/>
      <c r="DK17" s="113"/>
      <c r="DL17" s="113"/>
      <c r="DM17" s="113"/>
      <c r="DN17" s="113"/>
      <c r="DO17" s="113"/>
      <c r="DP17" s="113"/>
      <c r="DQ17" s="113"/>
      <c r="DR17" s="113"/>
      <c r="DS17" s="113"/>
      <c r="DT17" s="113"/>
      <c r="DU17" s="113"/>
      <c r="DV17" s="113"/>
      <c r="DW17" s="113"/>
      <c r="DX17" s="113"/>
      <c r="DY17" s="113"/>
      <c r="DZ17" s="113"/>
      <c r="EA17" s="113"/>
      <c r="EB17" s="113"/>
      <c r="EC17" s="309"/>
      <c r="ED17" s="113"/>
      <c r="EE17" s="117"/>
    </row>
    <row r="18" spans="1:135" s="84" customFormat="1" ht="39" customHeight="1" x14ac:dyDescent="0.15">
      <c r="A18" s="251" t="str">
        <f>IF(ISBLANK(D18),"",IF(ISBLANK(参照用シート!$AD$4),"",参照用シート!$AD$4))</f>
        <v/>
      </c>
      <c r="B18" s="252" t="str">
        <f>IF(ISBLANK(D18),"",IF(ISBLANK(参照用シート!$AC$4),"",参照用シート!$AC$4))</f>
        <v/>
      </c>
      <c r="C18" s="253" t="str">
        <f t="shared" si="0"/>
        <v/>
      </c>
      <c r="D18" s="114"/>
      <c r="E18" s="118"/>
      <c r="F18" s="116"/>
      <c r="G18" s="132"/>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113"/>
      <c r="BB18" s="113"/>
      <c r="BC18" s="113"/>
      <c r="BD18" s="113"/>
      <c r="BE18" s="113"/>
      <c r="BF18" s="113"/>
      <c r="BG18" s="113"/>
      <c r="BH18" s="113"/>
      <c r="BI18" s="113"/>
      <c r="BJ18" s="113"/>
      <c r="BK18" s="113"/>
      <c r="BL18" s="113"/>
      <c r="BM18" s="113"/>
      <c r="BN18" s="113"/>
      <c r="BO18" s="113"/>
      <c r="BP18" s="113"/>
      <c r="BQ18" s="113"/>
      <c r="BR18" s="113"/>
      <c r="BS18" s="113"/>
      <c r="BT18" s="113"/>
      <c r="BU18" s="113"/>
      <c r="BV18" s="113"/>
      <c r="BW18" s="113"/>
      <c r="BX18" s="113"/>
      <c r="BY18" s="113"/>
      <c r="BZ18" s="113"/>
      <c r="CA18" s="113"/>
      <c r="CB18" s="113"/>
      <c r="CC18" s="113"/>
      <c r="CD18" s="113"/>
      <c r="CE18" s="113"/>
      <c r="CF18" s="113"/>
      <c r="CG18" s="113"/>
      <c r="CH18" s="113"/>
      <c r="CI18" s="113"/>
      <c r="CJ18" s="113"/>
      <c r="CK18" s="113"/>
      <c r="CL18" s="113"/>
      <c r="CM18" s="113"/>
      <c r="CN18" s="113"/>
      <c r="CO18" s="113"/>
      <c r="CP18" s="113"/>
      <c r="CQ18" s="113"/>
      <c r="CR18" s="113"/>
      <c r="CS18" s="113"/>
      <c r="CT18" s="113"/>
      <c r="CU18" s="113"/>
      <c r="CV18" s="113"/>
      <c r="CW18" s="113"/>
      <c r="CX18" s="113"/>
      <c r="CY18" s="113"/>
      <c r="CZ18" s="113"/>
      <c r="DA18" s="113"/>
      <c r="DB18" s="113"/>
      <c r="DC18" s="113"/>
      <c r="DD18" s="113"/>
      <c r="DE18" s="113"/>
      <c r="DF18" s="113"/>
      <c r="DG18" s="113"/>
      <c r="DH18" s="113"/>
      <c r="DI18" s="113"/>
      <c r="DJ18" s="113"/>
      <c r="DK18" s="113"/>
      <c r="DL18" s="113"/>
      <c r="DM18" s="113"/>
      <c r="DN18" s="113"/>
      <c r="DO18" s="113"/>
      <c r="DP18" s="113"/>
      <c r="DQ18" s="113"/>
      <c r="DR18" s="113"/>
      <c r="DS18" s="113"/>
      <c r="DT18" s="113"/>
      <c r="DU18" s="113"/>
      <c r="DV18" s="113"/>
      <c r="DW18" s="113"/>
      <c r="DX18" s="113"/>
      <c r="DY18" s="113"/>
      <c r="DZ18" s="113"/>
      <c r="EA18" s="113"/>
      <c r="EB18" s="113"/>
      <c r="EC18" s="309"/>
      <c r="ED18" s="113"/>
      <c r="EE18" s="117"/>
    </row>
    <row r="19" spans="1:135" s="84" customFormat="1" ht="39" customHeight="1" x14ac:dyDescent="0.15">
      <c r="A19" s="251" t="str">
        <f>IF(ISBLANK(D19),"",IF(ISBLANK(参照用シート!$AD$4),"",参照用シート!$AD$4))</f>
        <v/>
      </c>
      <c r="B19" s="252" t="str">
        <f>IF(ISBLANK(D19),"",IF(ISBLANK(参照用シート!$AC$4),"",参照用シート!$AC$4))</f>
        <v/>
      </c>
      <c r="C19" s="253" t="str">
        <f t="shared" si="0"/>
        <v/>
      </c>
      <c r="D19" s="114"/>
      <c r="E19" s="118"/>
      <c r="F19" s="116"/>
      <c r="G19" s="132"/>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113"/>
      <c r="BB19" s="113"/>
      <c r="BC19" s="113"/>
      <c r="BD19" s="113"/>
      <c r="BE19" s="113"/>
      <c r="BF19" s="113"/>
      <c r="BG19" s="113"/>
      <c r="BH19" s="113"/>
      <c r="BI19" s="113"/>
      <c r="BJ19" s="113"/>
      <c r="BK19" s="113"/>
      <c r="BL19" s="113"/>
      <c r="BM19" s="113"/>
      <c r="BN19" s="113"/>
      <c r="BO19" s="113"/>
      <c r="BP19" s="113"/>
      <c r="BQ19" s="113"/>
      <c r="BR19" s="113"/>
      <c r="BS19" s="113"/>
      <c r="BT19" s="113"/>
      <c r="BU19" s="113"/>
      <c r="BV19" s="113"/>
      <c r="BW19" s="113"/>
      <c r="BX19" s="113"/>
      <c r="BY19" s="113"/>
      <c r="BZ19" s="113"/>
      <c r="CA19" s="113"/>
      <c r="CB19" s="113"/>
      <c r="CC19" s="113"/>
      <c r="CD19" s="113"/>
      <c r="CE19" s="113"/>
      <c r="CF19" s="113"/>
      <c r="CG19" s="113"/>
      <c r="CH19" s="113"/>
      <c r="CI19" s="113"/>
      <c r="CJ19" s="113"/>
      <c r="CK19" s="113"/>
      <c r="CL19" s="113"/>
      <c r="CM19" s="113"/>
      <c r="CN19" s="113"/>
      <c r="CO19" s="113"/>
      <c r="CP19" s="113"/>
      <c r="CQ19" s="113"/>
      <c r="CR19" s="113"/>
      <c r="CS19" s="113"/>
      <c r="CT19" s="113"/>
      <c r="CU19" s="113"/>
      <c r="CV19" s="113"/>
      <c r="CW19" s="113"/>
      <c r="CX19" s="113"/>
      <c r="CY19" s="113"/>
      <c r="CZ19" s="113"/>
      <c r="DA19" s="113"/>
      <c r="DB19" s="113"/>
      <c r="DC19" s="113"/>
      <c r="DD19" s="113"/>
      <c r="DE19" s="113"/>
      <c r="DF19" s="113"/>
      <c r="DG19" s="113"/>
      <c r="DH19" s="113"/>
      <c r="DI19" s="113"/>
      <c r="DJ19" s="113"/>
      <c r="DK19" s="113"/>
      <c r="DL19" s="113"/>
      <c r="DM19" s="113"/>
      <c r="DN19" s="113"/>
      <c r="DO19" s="113"/>
      <c r="DP19" s="113"/>
      <c r="DQ19" s="113"/>
      <c r="DR19" s="113"/>
      <c r="DS19" s="113"/>
      <c r="DT19" s="113"/>
      <c r="DU19" s="113"/>
      <c r="DV19" s="113"/>
      <c r="DW19" s="113"/>
      <c r="DX19" s="113"/>
      <c r="DY19" s="113"/>
      <c r="DZ19" s="113"/>
      <c r="EA19" s="113"/>
      <c r="EB19" s="113"/>
      <c r="EC19" s="309"/>
      <c r="ED19" s="113"/>
      <c r="EE19" s="117"/>
    </row>
    <row r="20" spans="1:135" s="84" customFormat="1" ht="39" customHeight="1" x14ac:dyDescent="0.15">
      <c r="A20" s="251" t="str">
        <f>IF(ISBLANK(D20),"",IF(ISBLANK(参照用シート!$AD$4),"",参照用シート!$AD$4))</f>
        <v/>
      </c>
      <c r="B20" s="252" t="str">
        <f>IF(ISBLANK(D20),"",IF(ISBLANK(参照用シート!$AC$4),"",参照用シート!$AC$4))</f>
        <v/>
      </c>
      <c r="C20" s="253" t="str">
        <f t="shared" si="0"/>
        <v/>
      </c>
      <c r="D20" s="114"/>
      <c r="E20" s="118"/>
      <c r="F20" s="116"/>
      <c r="G20" s="132"/>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3"/>
      <c r="BA20" s="113"/>
      <c r="BB20" s="113"/>
      <c r="BC20" s="113"/>
      <c r="BD20" s="113"/>
      <c r="BE20" s="113"/>
      <c r="BF20" s="113"/>
      <c r="BG20" s="113"/>
      <c r="BH20" s="113"/>
      <c r="BI20" s="113"/>
      <c r="BJ20" s="113"/>
      <c r="BK20" s="113"/>
      <c r="BL20" s="113"/>
      <c r="BM20" s="113"/>
      <c r="BN20" s="113"/>
      <c r="BO20" s="113"/>
      <c r="BP20" s="113"/>
      <c r="BQ20" s="113"/>
      <c r="BR20" s="113"/>
      <c r="BS20" s="113"/>
      <c r="BT20" s="113"/>
      <c r="BU20" s="113"/>
      <c r="BV20" s="113"/>
      <c r="BW20" s="113"/>
      <c r="BX20" s="113"/>
      <c r="BY20" s="113"/>
      <c r="BZ20" s="113"/>
      <c r="CA20" s="113"/>
      <c r="CB20" s="113"/>
      <c r="CC20" s="113"/>
      <c r="CD20" s="113"/>
      <c r="CE20" s="113"/>
      <c r="CF20" s="113"/>
      <c r="CG20" s="113"/>
      <c r="CH20" s="113"/>
      <c r="CI20" s="113"/>
      <c r="CJ20" s="113"/>
      <c r="CK20" s="113"/>
      <c r="CL20" s="113"/>
      <c r="CM20" s="113"/>
      <c r="CN20" s="113"/>
      <c r="CO20" s="113"/>
      <c r="CP20" s="113"/>
      <c r="CQ20" s="113"/>
      <c r="CR20" s="113"/>
      <c r="CS20" s="113"/>
      <c r="CT20" s="113"/>
      <c r="CU20" s="113"/>
      <c r="CV20" s="113"/>
      <c r="CW20" s="113"/>
      <c r="CX20" s="113"/>
      <c r="CY20" s="113"/>
      <c r="CZ20" s="113"/>
      <c r="DA20" s="113"/>
      <c r="DB20" s="113"/>
      <c r="DC20" s="113"/>
      <c r="DD20" s="113"/>
      <c r="DE20" s="113"/>
      <c r="DF20" s="113"/>
      <c r="DG20" s="113"/>
      <c r="DH20" s="113"/>
      <c r="DI20" s="113"/>
      <c r="DJ20" s="113"/>
      <c r="DK20" s="113"/>
      <c r="DL20" s="113"/>
      <c r="DM20" s="113"/>
      <c r="DN20" s="113"/>
      <c r="DO20" s="113"/>
      <c r="DP20" s="113"/>
      <c r="DQ20" s="113"/>
      <c r="DR20" s="113"/>
      <c r="DS20" s="113"/>
      <c r="DT20" s="113"/>
      <c r="DU20" s="113"/>
      <c r="DV20" s="113"/>
      <c r="DW20" s="113"/>
      <c r="DX20" s="113"/>
      <c r="DY20" s="113"/>
      <c r="DZ20" s="113"/>
      <c r="EA20" s="113"/>
      <c r="EB20" s="113"/>
      <c r="EC20" s="309"/>
      <c r="ED20" s="113"/>
      <c r="EE20" s="117"/>
    </row>
    <row r="21" spans="1:135" s="84" customFormat="1" ht="39" customHeight="1" x14ac:dyDescent="0.15">
      <c r="A21" s="251" t="str">
        <f>IF(ISBLANK(D21),"",IF(ISBLANK(参照用シート!$AD$4),"",参照用シート!$AD$4))</f>
        <v/>
      </c>
      <c r="B21" s="252" t="str">
        <f>IF(ISBLANK(D21),"",IF(ISBLANK(参照用シート!$AC$4),"",参照用シート!$AC$4))</f>
        <v/>
      </c>
      <c r="C21" s="253" t="str">
        <f t="shared" ref="C21:C84" si="1">IF(ISBLANK(D21),"",C20+1)</f>
        <v/>
      </c>
      <c r="D21" s="114"/>
      <c r="E21" s="118"/>
      <c r="F21" s="116"/>
      <c r="G21" s="132"/>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c r="AW21" s="113"/>
      <c r="AX21" s="113"/>
      <c r="AY21" s="113"/>
      <c r="AZ21" s="113"/>
      <c r="BA21" s="113"/>
      <c r="BB21" s="113"/>
      <c r="BC21" s="113"/>
      <c r="BD21" s="113"/>
      <c r="BE21" s="113"/>
      <c r="BF21" s="113"/>
      <c r="BG21" s="113"/>
      <c r="BH21" s="113"/>
      <c r="BI21" s="113"/>
      <c r="BJ21" s="113"/>
      <c r="BK21" s="113"/>
      <c r="BL21" s="113"/>
      <c r="BM21" s="113"/>
      <c r="BN21" s="113"/>
      <c r="BO21" s="113"/>
      <c r="BP21" s="113"/>
      <c r="BQ21" s="113"/>
      <c r="BR21" s="113"/>
      <c r="BS21" s="113"/>
      <c r="BT21" s="113"/>
      <c r="BU21" s="113"/>
      <c r="BV21" s="113"/>
      <c r="BW21" s="113"/>
      <c r="BX21" s="113"/>
      <c r="BY21" s="113"/>
      <c r="BZ21" s="113"/>
      <c r="CA21" s="113"/>
      <c r="CB21" s="113"/>
      <c r="CC21" s="113"/>
      <c r="CD21" s="113"/>
      <c r="CE21" s="113"/>
      <c r="CF21" s="113"/>
      <c r="CG21" s="113"/>
      <c r="CH21" s="113"/>
      <c r="CI21" s="113"/>
      <c r="CJ21" s="113"/>
      <c r="CK21" s="113"/>
      <c r="CL21" s="113"/>
      <c r="CM21" s="113"/>
      <c r="CN21" s="113"/>
      <c r="CO21" s="113"/>
      <c r="CP21" s="113"/>
      <c r="CQ21" s="113"/>
      <c r="CR21" s="113"/>
      <c r="CS21" s="113"/>
      <c r="CT21" s="113"/>
      <c r="CU21" s="113"/>
      <c r="CV21" s="113"/>
      <c r="CW21" s="113"/>
      <c r="CX21" s="113"/>
      <c r="CY21" s="113"/>
      <c r="CZ21" s="113"/>
      <c r="DA21" s="113"/>
      <c r="DB21" s="113"/>
      <c r="DC21" s="113"/>
      <c r="DD21" s="113"/>
      <c r="DE21" s="113"/>
      <c r="DF21" s="113"/>
      <c r="DG21" s="113"/>
      <c r="DH21" s="113"/>
      <c r="DI21" s="113"/>
      <c r="DJ21" s="113"/>
      <c r="DK21" s="113"/>
      <c r="DL21" s="113"/>
      <c r="DM21" s="113"/>
      <c r="DN21" s="113"/>
      <c r="DO21" s="113"/>
      <c r="DP21" s="113"/>
      <c r="DQ21" s="113"/>
      <c r="DR21" s="113"/>
      <c r="DS21" s="113"/>
      <c r="DT21" s="113"/>
      <c r="DU21" s="113"/>
      <c r="DV21" s="113"/>
      <c r="DW21" s="113"/>
      <c r="DX21" s="113"/>
      <c r="DY21" s="113"/>
      <c r="DZ21" s="113"/>
      <c r="EA21" s="113"/>
      <c r="EB21" s="113"/>
      <c r="EC21" s="309"/>
      <c r="ED21" s="113"/>
      <c r="EE21" s="117"/>
    </row>
    <row r="22" spans="1:135" s="84" customFormat="1" ht="39" customHeight="1" x14ac:dyDescent="0.15">
      <c r="A22" s="251" t="str">
        <f>IF(ISBLANK(D22),"",IF(ISBLANK(参照用シート!$AD$4),"",参照用シート!$AD$4))</f>
        <v/>
      </c>
      <c r="B22" s="252" t="str">
        <f>IF(ISBLANK(D22),"",IF(ISBLANK(参照用シート!$AC$4),"",参照用シート!$AC$4))</f>
        <v/>
      </c>
      <c r="C22" s="253" t="str">
        <f t="shared" si="1"/>
        <v/>
      </c>
      <c r="D22" s="114"/>
      <c r="E22" s="118"/>
      <c r="F22" s="116"/>
      <c r="G22" s="132"/>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3"/>
      <c r="AS22" s="113"/>
      <c r="AT22" s="113"/>
      <c r="AU22" s="113"/>
      <c r="AV22" s="113"/>
      <c r="AW22" s="113"/>
      <c r="AX22" s="113"/>
      <c r="AY22" s="113"/>
      <c r="AZ22" s="113"/>
      <c r="BA22" s="113"/>
      <c r="BB22" s="113"/>
      <c r="BC22" s="113"/>
      <c r="BD22" s="113"/>
      <c r="BE22" s="113"/>
      <c r="BF22" s="113"/>
      <c r="BG22" s="113"/>
      <c r="BH22" s="113"/>
      <c r="BI22" s="113"/>
      <c r="BJ22" s="113"/>
      <c r="BK22" s="113"/>
      <c r="BL22" s="113"/>
      <c r="BM22" s="113"/>
      <c r="BN22" s="113"/>
      <c r="BO22" s="113"/>
      <c r="BP22" s="113"/>
      <c r="BQ22" s="113"/>
      <c r="BR22" s="113"/>
      <c r="BS22" s="113"/>
      <c r="BT22" s="113"/>
      <c r="BU22" s="113"/>
      <c r="BV22" s="113"/>
      <c r="BW22" s="113"/>
      <c r="BX22" s="113"/>
      <c r="BY22" s="113"/>
      <c r="BZ22" s="113"/>
      <c r="CA22" s="113"/>
      <c r="CB22" s="113"/>
      <c r="CC22" s="113"/>
      <c r="CD22" s="113"/>
      <c r="CE22" s="113"/>
      <c r="CF22" s="113"/>
      <c r="CG22" s="113"/>
      <c r="CH22" s="113"/>
      <c r="CI22" s="113"/>
      <c r="CJ22" s="113"/>
      <c r="CK22" s="113"/>
      <c r="CL22" s="113"/>
      <c r="CM22" s="113"/>
      <c r="CN22" s="113"/>
      <c r="CO22" s="113"/>
      <c r="CP22" s="113"/>
      <c r="CQ22" s="113"/>
      <c r="CR22" s="113"/>
      <c r="CS22" s="113"/>
      <c r="CT22" s="113"/>
      <c r="CU22" s="113"/>
      <c r="CV22" s="113"/>
      <c r="CW22" s="113"/>
      <c r="CX22" s="113"/>
      <c r="CY22" s="113"/>
      <c r="CZ22" s="113"/>
      <c r="DA22" s="113"/>
      <c r="DB22" s="113"/>
      <c r="DC22" s="113"/>
      <c r="DD22" s="113"/>
      <c r="DE22" s="113"/>
      <c r="DF22" s="113"/>
      <c r="DG22" s="113"/>
      <c r="DH22" s="113"/>
      <c r="DI22" s="113"/>
      <c r="DJ22" s="113"/>
      <c r="DK22" s="113"/>
      <c r="DL22" s="113"/>
      <c r="DM22" s="113"/>
      <c r="DN22" s="113"/>
      <c r="DO22" s="113"/>
      <c r="DP22" s="113"/>
      <c r="DQ22" s="113"/>
      <c r="DR22" s="113"/>
      <c r="DS22" s="113"/>
      <c r="DT22" s="113"/>
      <c r="DU22" s="113"/>
      <c r="DV22" s="113"/>
      <c r="DW22" s="113"/>
      <c r="DX22" s="113"/>
      <c r="DY22" s="113"/>
      <c r="DZ22" s="113"/>
      <c r="EA22" s="113"/>
      <c r="EB22" s="113"/>
      <c r="EC22" s="309"/>
      <c r="ED22" s="113"/>
      <c r="EE22" s="117"/>
    </row>
    <row r="23" spans="1:135" s="84" customFormat="1" ht="39" customHeight="1" x14ac:dyDescent="0.15">
      <c r="A23" s="251" t="str">
        <f>IF(ISBLANK(D23),"",IF(ISBLANK(参照用シート!$AD$4),"",参照用シート!$AD$4))</f>
        <v/>
      </c>
      <c r="B23" s="252" t="str">
        <f>IF(ISBLANK(D23),"",IF(ISBLANK(参照用シート!$AC$4),"",参照用シート!$AC$4))</f>
        <v/>
      </c>
      <c r="C23" s="253" t="str">
        <f t="shared" si="1"/>
        <v/>
      </c>
      <c r="D23" s="114"/>
      <c r="E23" s="118"/>
      <c r="F23" s="116"/>
      <c r="G23" s="132"/>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c r="AT23" s="113"/>
      <c r="AU23" s="113"/>
      <c r="AV23" s="113"/>
      <c r="AW23" s="113"/>
      <c r="AX23" s="113"/>
      <c r="AY23" s="113"/>
      <c r="AZ23" s="113"/>
      <c r="BA23" s="113"/>
      <c r="BB23" s="113"/>
      <c r="BC23" s="113"/>
      <c r="BD23" s="113"/>
      <c r="BE23" s="113"/>
      <c r="BF23" s="113"/>
      <c r="BG23" s="113"/>
      <c r="BH23" s="113"/>
      <c r="BI23" s="113"/>
      <c r="BJ23" s="113"/>
      <c r="BK23" s="113"/>
      <c r="BL23" s="113"/>
      <c r="BM23" s="113"/>
      <c r="BN23" s="113"/>
      <c r="BO23" s="113"/>
      <c r="BP23" s="113"/>
      <c r="BQ23" s="113"/>
      <c r="BR23" s="113"/>
      <c r="BS23" s="113"/>
      <c r="BT23" s="113"/>
      <c r="BU23" s="113"/>
      <c r="BV23" s="113"/>
      <c r="BW23" s="113"/>
      <c r="BX23" s="113"/>
      <c r="BY23" s="113"/>
      <c r="BZ23" s="113"/>
      <c r="CA23" s="113"/>
      <c r="CB23" s="113"/>
      <c r="CC23" s="113"/>
      <c r="CD23" s="113"/>
      <c r="CE23" s="113"/>
      <c r="CF23" s="113"/>
      <c r="CG23" s="113"/>
      <c r="CH23" s="113"/>
      <c r="CI23" s="113"/>
      <c r="CJ23" s="113"/>
      <c r="CK23" s="113"/>
      <c r="CL23" s="113"/>
      <c r="CM23" s="113"/>
      <c r="CN23" s="113"/>
      <c r="CO23" s="113"/>
      <c r="CP23" s="113"/>
      <c r="CQ23" s="113"/>
      <c r="CR23" s="113"/>
      <c r="CS23" s="113"/>
      <c r="CT23" s="113"/>
      <c r="CU23" s="113"/>
      <c r="CV23" s="113"/>
      <c r="CW23" s="113"/>
      <c r="CX23" s="113"/>
      <c r="CY23" s="113"/>
      <c r="CZ23" s="113"/>
      <c r="DA23" s="113"/>
      <c r="DB23" s="113"/>
      <c r="DC23" s="113"/>
      <c r="DD23" s="113"/>
      <c r="DE23" s="113"/>
      <c r="DF23" s="113"/>
      <c r="DG23" s="113"/>
      <c r="DH23" s="113"/>
      <c r="DI23" s="113"/>
      <c r="DJ23" s="113"/>
      <c r="DK23" s="113"/>
      <c r="DL23" s="113"/>
      <c r="DM23" s="113"/>
      <c r="DN23" s="113"/>
      <c r="DO23" s="113"/>
      <c r="DP23" s="113"/>
      <c r="DQ23" s="113"/>
      <c r="DR23" s="113"/>
      <c r="DS23" s="113"/>
      <c r="DT23" s="113"/>
      <c r="DU23" s="113"/>
      <c r="DV23" s="113"/>
      <c r="DW23" s="113"/>
      <c r="DX23" s="113"/>
      <c r="DY23" s="113"/>
      <c r="DZ23" s="113"/>
      <c r="EA23" s="113"/>
      <c r="EB23" s="113"/>
      <c r="EC23" s="309"/>
      <c r="ED23" s="113"/>
      <c r="EE23" s="117"/>
    </row>
    <row r="24" spans="1:135" s="84" customFormat="1" ht="39" customHeight="1" x14ac:dyDescent="0.15">
      <c r="A24" s="251" t="str">
        <f>IF(ISBLANK(D24),"",IF(ISBLANK(参照用シート!$AD$4),"",参照用シート!$AD$4))</f>
        <v/>
      </c>
      <c r="B24" s="252" t="str">
        <f>IF(ISBLANK(D24),"",IF(ISBLANK(参照用シート!$AC$4),"",参照用シート!$AC$4))</f>
        <v/>
      </c>
      <c r="C24" s="253" t="str">
        <f t="shared" si="1"/>
        <v/>
      </c>
      <c r="D24" s="114"/>
      <c r="E24" s="118"/>
      <c r="F24" s="116"/>
      <c r="G24" s="132"/>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113"/>
      <c r="AT24" s="113"/>
      <c r="AU24" s="113"/>
      <c r="AV24" s="113"/>
      <c r="AW24" s="113"/>
      <c r="AX24" s="113"/>
      <c r="AY24" s="113"/>
      <c r="AZ24" s="113"/>
      <c r="BA24" s="113"/>
      <c r="BB24" s="113"/>
      <c r="BC24" s="113"/>
      <c r="BD24" s="113"/>
      <c r="BE24" s="113"/>
      <c r="BF24" s="113"/>
      <c r="BG24" s="113"/>
      <c r="BH24" s="113"/>
      <c r="BI24" s="113"/>
      <c r="BJ24" s="113"/>
      <c r="BK24" s="113"/>
      <c r="BL24" s="113"/>
      <c r="BM24" s="113"/>
      <c r="BN24" s="113"/>
      <c r="BO24" s="113"/>
      <c r="BP24" s="113"/>
      <c r="BQ24" s="113"/>
      <c r="BR24" s="113"/>
      <c r="BS24" s="113"/>
      <c r="BT24" s="113"/>
      <c r="BU24" s="113"/>
      <c r="BV24" s="113"/>
      <c r="BW24" s="113"/>
      <c r="BX24" s="113"/>
      <c r="BY24" s="113"/>
      <c r="BZ24" s="113"/>
      <c r="CA24" s="113"/>
      <c r="CB24" s="113"/>
      <c r="CC24" s="113"/>
      <c r="CD24" s="113"/>
      <c r="CE24" s="113"/>
      <c r="CF24" s="113"/>
      <c r="CG24" s="113"/>
      <c r="CH24" s="113"/>
      <c r="CI24" s="113"/>
      <c r="CJ24" s="113"/>
      <c r="CK24" s="113"/>
      <c r="CL24" s="113"/>
      <c r="CM24" s="113"/>
      <c r="CN24" s="113"/>
      <c r="CO24" s="113"/>
      <c r="CP24" s="113"/>
      <c r="CQ24" s="113"/>
      <c r="CR24" s="113"/>
      <c r="CS24" s="113"/>
      <c r="CT24" s="113"/>
      <c r="CU24" s="113"/>
      <c r="CV24" s="113"/>
      <c r="CW24" s="113"/>
      <c r="CX24" s="113"/>
      <c r="CY24" s="113"/>
      <c r="CZ24" s="113"/>
      <c r="DA24" s="113"/>
      <c r="DB24" s="113"/>
      <c r="DC24" s="113"/>
      <c r="DD24" s="113"/>
      <c r="DE24" s="113"/>
      <c r="DF24" s="113"/>
      <c r="DG24" s="113"/>
      <c r="DH24" s="113"/>
      <c r="DI24" s="113"/>
      <c r="DJ24" s="113"/>
      <c r="DK24" s="113"/>
      <c r="DL24" s="113"/>
      <c r="DM24" s="113"/>
      <c r="DN24" s="113"/>
      <c r="DO24" s="113"/>
      <c r="DP24" s="113"/>
      <c r="DQ24" s="113"/>
      <c r="DR24" s="113"/>
      <c r="DS24" s="113"/>
      <c r="DT24" s="113"/>
      <c r="DU24" s="113"/>
      <c r="DV24" s="113"/>
      <c r="DW24" s="113"/>
      <c r="DX24" s="113"/>
      <c r="DY24" s="113"/>
      <c r="DZ24" s="113"/>
      <c r="EA24" s="113"/>
      <c r="EB24" s="113"/>
      <c r="EC24" s="309"/>
      <c r="ED24" s="113"/>
      <c r="EE24" s="117"/>
    </row>
    <row r="25" spans="1:135" s="84" customFormat="1" ht="39" customHeight="1" x14ac:dyDescent="0.15">
      <c r="A25" s="251" t="str">
        <f>IF(ISBLANK(D25),"",IF(ISBLANK(参照用シート!$AD$4),"",参照用シート!$AD$4))</f>
        <v/>
      </c>
      <c r="B25" s="252" t="str">
        <f>IF(ISBLANK(D25),"",IF(ISBLANK(参照用シート!$AC$4),"",参照用シート!$AC$4))</f>
        <v/>
      </c>
      <c r="C25" s="253" t="str">
        <f t="shared" si="1"/>
        <v/>
      </c>
      <c r="D25" s="114"/>
      <c r="E25" s="118"/>
      <c r="F25" s="116"/>
      <c r="G25" s="132"/>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c r="AU25" s="113"/>
      <c r="AV25" s="113"/>
      <c r="AW25" s="113"/>
      <c r="AX25" s="113"/>
      <c r="AY25" s="113"/>
      <c r="AZ25" s="113"/>
      <c r="BA25" s="113"/>
      <c r="BB25" s="113"/>
      <c r="BC25" s="113"/>
      <c r="BD25" s="113"/>
      <c r="BE25" s="113"/>
      <c r="BF25" s="113"/>
      <c r="BG25" s="113"/>
      <c r="BH25" s="113"/>
      <c r="BI25" s="113"/>
      <c r="BJ25" s="113"/>
      <c r="BK25" s="113"/>
      <c r="BL25" s="113"/>
      <c r="BM25" s="113"/>
      <c r="BN25" s="113"/>
      <c r="BO25" s="113"/>
      <c r="BP25" s="113"/>
      <c r="BQ25" s="113"/>
      <c r="BR25" s="113"/>
      <c r="BS25" s="113"/>
      <c r="BT25" s="113"/>
      <c r="BU25" s="113"/>
      <c r="BV25" s="113"/>
      <c r="BW25" s="113"/>
      <c r="BX25" s="113"/>
      <c r="BY25" s="113"/>
      <c r="BZ25" s="113"/>
      <c r="CA25" s="113"/>
      <c r="CB25" s="113"/>
      <c r="CC25" s="113"/>
      <c r="CD25" s="113"/>
      <c r="CE25" s="113"/>
      <c r="CF25" s="113"/>
      <c r="CG25" s="113"/>
      <c r="CH25" s="113"/>
      <c r="CI25" s="113"/>
      <c r="CJ25" s="113"/>
      <c r="CK25" s="113"/>
      <c r="CL25" s="113"/>
      <c r="CM25" s="113"/>
      <c r="CN25" s="113"/>
      <c r="CO25" s="113"/>
      <c r="CP25" s="113"/>
      <c r="CQ25" s="113"/>
      <c r="CR25" s="113"/>
      <c r="CS25" s="113"/>
      <c r="CT25" s="113"/>
      <c r="CU25" s="113"/>
      <c r="CV25" s="113"/>
      <c r="CW25" s="113"/>
      <c r="CX25" s="113"/>
      <c r="CY25" s="113"/>
      <c r="CZ25" s="113"/>
      <c r="DA25" s="113"/>
      <c r="DB25" s="113"/>
      <c r="DC25" s="113"/>
      <c r="DD25" s="113"/>
      <c r="DE25" s="113"/>
      <c r="DF25" s="113"/>
      <c r="DG25" s="113"/>
      <c r="DH25" s="113"/>
      <c r="DI25" s="113"/>
      <c r="DJ25" s="113"/>
      <c r="DK25" s="113"/>
      <c r="DL25" s="113"/>
      <c r="DM25" s="113"/>
      <c r="DN25" s="113"/>
      <c r="DO25" s="113"/>
      <c r="DP25" s="113"/>
      <c r="DQ25" s="113"/>
      <c r="DR25" s="113"/>
      <c r="DS25" s="113"/>
      <c r="DT25" s="113"/>
      <c r="DU25" s="113"/>
      <c r="DV25" s="113"/>
      <c r="DW25" s="113"/>
      <c r="DX25" s="113"/>
      <c r="DY25" s="113"/>
      <c r="DZ25" s="113"/>
      <c r="EA25" s="113"/>
      <c r="EB25" s="113"/>
      <c r="EC25" s="309"/>
      <c r="ED25" s="113"/>
      <c r="EE25" s="117"/>
    </row>
    <row r="26" spans="1:135" s="84" customFormat="1" ht="39" customHeight="1" x14ac:dyDescent="0.15">
      <c r="A26" s="251" t="str">
        <f>IF(ISBLANK(D26),"",IF(ISBLANK(参照用シート!$AD$4),"",参照用シート!$AD$4))</f>
        <v/>
      </c>
      <c r="B26" s="252" t="str">
        <f>IF(ISBLANK(D26),"",IF(ISBLANK(参照用シート!$AC$4),"",参照用シート!$AC$4))</f>
        <v/>
      </c>
      <c r="C26" s="253" t="str">
        <f t="shared" si="1"/>
        <v/>
      </c>
      <c r="D26" s="114"/>
      <c r="E26" s="118"/>
      <c r="F26" s="116"/>
      <c r="G26" s="132"/>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T26" s="113"/>
      <c r="AU26" s="113"/>
      <c r="AV26" s="113"/>
      <c r="AW26" s="113"/>
      <c r="AX26" s="113"/>
      <c r="AY26" s="113"/>
      <c r="AZ26" s="113"/>
      <c r="BA26" s="113"/>
      <c r="BB26" s="113"/>
      <c r="BC26" s="113"/>
      <c r="BD26" s="113"/>
      <c r="BE26" s="113"/>
      <c r="BF26" s="113"/>
      <c r="BG26" s="113"/>
      <c r="BH26" s="113"/>
      <c r="BI26" s="113"/>
      <c r="BJ26" s="113"/>
      <c r="BK26" s="113"/>
      <c r="BL26" s="113"/>
      <c r="BM26" s="113"/>
      <c r="BN26" s="113"/>
      <c r="BO26" s="113"/>
      <c r="BP26" s="113"/>
      <c r="BQ26" s="113"/>
      <c r="BR26" s="113"/>
      <c r="BS26" s="113"/>
      <c r="BT26" s="113"/>
      <c r="BU26" s="113"/>
      <c r="BV26" s="113"/>
      <c r="BW26" s="113"/>
      <c r="BX26" s="113"/>
      <c r="BY26" s="113"/>
      <c r="BZ26" s="113"/>
      <c r="CA26" s="113"/>
      <c r="CB26" s="113"/>
      <c r="CC26" s="113"/>
      <c r="CD26" s="113"/>
      <c r="CE26" s="113"/>
      <c r="CF26" s="113"/>
      <c r="CG26" s="113"/>
      <c r="CH26" s="113"/>
      <c r="CI26" s="113"/>
      <c r="CJ26" s="113"/>
      <c r="CK26" s="113"/>
      <c r="CL26" s="113"/>
      <c r="CM26" s="113"/>
      <c r="CN26" s="113"/>
      <c r="CO26" s="113"/>
      <c r="CP26" s="113"/>
      <c r="CQ26" s="113"/>
      <c r="CR26" s="113"/>
      <c r="CS26" s="113"/>
      <c r="CT26" s="113"/>
      <c r="CU26" s="113"/>
      <c r="CV26" s="113"/>
      <c r="CW26" s="113"/>
      <c r="CX26" s="113"/>
      <c r="CY26" s="113"/>
      <c r="CZ26" s="113"/>
      <c r="DA26" s="113"/>
      <c r="DB26" s="113"/>
      <c r="DC26" s="113"/>
      <c r="DD26" s="113"/>
      <c r="DE26" s="113"/>
      <c r="DF26" s="113"/>
      <c r="DG26" s="113"/>
      <c r="DH26" s="113"/>
      <c r="DI26" s="113"/>
      <c r="DJ26" s="113"/>
      <c r="DK26" s="113"/>
      <c r="DL26" s="113"/>
      <c r="DM26" s="113"/>
      <c r="DN26" s="113"/>
      <c r="DO26" s="113"/>
      <c r="DP26" s="113"/>
      <c r="DQ26" s="113"/>
      <c r="DR26" s="113"/>
      <c r="DS26" s="113"/>
      <c r="DT26" s="113"/>
      <c r="DU26" s="113"/>
      <c r="DV26" s="113"/>
      <c r="DW26" s="113"/>
      <c r="DX26" s="113"/>
      <c r="DY26" s="113"/>
      <c r="DZ26" s="113"/>
      <c r="EA26" s="113"/>
      <c r="EB26" s="113"/>
      <c r="EC26" s="309"/>
      <c r="ED26" s="113"/>
      <c r="EE26" s="117"/>
    </row>
    <row r="27" spans="1:135" s="84" customFormat="1" ht="39" customHeight="1" x14ac:dyDescent="0.15">
      <c r="A27" s="251" t="str">
        <f>IF(ISBLANK(D27),"",IF(ISBLANK(参照用シート!$AD$4),"",参照用シート!$AD$4))</f>
        <v/>
      </c>
      <c r="B27" s="252" t="str">
        <f>IF(ISBLANK(D27),"",IF(ISBLANK(参照用シート!$AC$4),"",参照用シート!$AC$4))</f>
        <v/>
      </c>
      <c r="C27" s="253" t="str">
        <f t="shared" si="1"/>
        <v/>
      </c>
      <c r="D27" s="114"/>
      <c r="E27" s="118"/>
      <c r="F27" s="116"/>
      <c r="G27" s="132"/>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113"/>
      <c r="AN27" s="113"/>
      <c r="AO27" s="113"/>
      <c r="AP27" s="113"/>
      <c r="AQ27" s="113"/>
      <c r="AR27" s="113"/>
      <c r="AS27" s="113"/>
      <c r="AT27" s="113"/>
      <c r="AU27" s="113"/>
      <c r="AV27" s="113"/>
      <c r="AW27" s="113"/>
      <c r="AX27" s="113"/>
      <c r="AY27" s="113"/>
      <c r="AZ27" s="113"/>
      <c r="BA27" s="113"/>
      <c r="BB27" s="113"/>
      <c r="BC27" s="113"/>
      <c r="BD27" s="113"/>
      <c r="BE27" s="113"/>
      <c r="BF27" s="113"/>
      <c r="BG27" s="113"/>
      <c r="BH27" s="113"/>
      <c r="BI27" s="113"/>
      <c r="BJ27" s="113"/>
      <c r="BK27" s="113"/>
      <c r="BL27" s="113"/>
      <c r="BM27" s="113"/>
      <c r="BN27" s="113"/>
      <c r="BO27" s="113"/>
      <c r="BP27" s="113"/>
      <c r="BQ27" s="113"/>
      <c r="BR27" s="113"/>
      <c r="BS27" s="113"/>
      <c r="BT27" s="113"/>
      <c r="BU27" s="113"/>
      <c r="BV27" s="113"/>
      <c r="BW27" s="113"/>
      <c r="BX27" s="113"/>
      <c r="BY27" s="113"/>
      <c r="BZ27" s="113"/>
      <c r="CA27" s="113"/>
      <c r="CB27" s="113"/>
      <c r="CC27" s="113"/>
      <c r="CD27" s="113"/>
      <c r="CE27" s="113"/>
      <c r="CF27" s="113"/>
      <c r="CG27" s="113"/>
      <c r="CH27" s="113"/>
      <c r="CI27" s="113"/>
      <c r="CJ27" s="113"/>
      <c r="CK27" s="113"/>
      <c r="CL27" s="113"/>
      <c r="CM27" s="113"/>
      <c r="CN27" s="113"/>
      <c r="CO27" s="113"/>
      <c r="CP27" s="113"/>
      <c r="CQ27" s="113"/>
      <c r="CR27" s="113"/>
      <c r="CS27" s="113"/>
      <c r="CT27" s="113"/>
      <c r="CU27" s="113"/>
      <c r="CV27" s="113"/>
      <c r="CW27" s="113"/>
      <c r="CX27" s="113"/>
      <c r="CY27" s="113"/>
      <c r="CZ27" s="113"/>
      <c r="DA27" s="113"/>
      <c r="DB27" s="113"/>
      <c r="DC27" s="113"/>
      <c r="DD27" s="113"/>
      <c r="DE27" s="113"/>
      <c r="DF27" s="113"/>
      <c r="DG27" s="113"/>
      <c r="DH27" s="113"/>
      <c r="DI27" s="113"/>
      <c r="DJ27" s="113"/>
      <c r="DK27" s="113"/>
      <c r="DL27" s="113"/>
      <c r="DM27" s="113"/>
      <c r="DN27" s="113"/>
      <c r="DO27" s="113"/>
      <c r="DP27" s="113"/>
      <c r="DQ27" s="113"/>
      <c r="DR27" s="113"/>
      <c r="DS27" s="113"/>
      <c r="DT27" s="113"/>
      <c r="DU27" s="113"/>
      <c r="DV27" s="113"/>
      <c r="DW27" s="113"/>
      <c r="DX27" s="113"/>
      <c r="DY27" s="113"/>
      <c r="DZ27" s="113"/>
      <c r="EA27" s="113"/>
      <c r="EB27" s="113"/>
      <c r="EC27" s="309"/>
      <c r="ED27" s="113"/>
      <c r="EE27" s="117"/>
    </row>
    <row r="28" spans="1:135" s="84" customFormat="1" ht="39" customHeight="1" x14ac:dyDescent="0.15">
      <c r="A28" s="251" t="str">
        <f>IF(ISBLANK(D28),"",IF(ISBLANK(参照用シート!$AD$4),"",参照用シート!$AD$4))</f>
        <v/>
      </c>
      <c r="B28" s="252" t="str">
        <f>IF(ISBLANK(D28),"",IF(ISBLANK(参照用シート!$AC$4),"",参照用シート!$AC$4))</f>
        <v/>
      </c>
      <c r="C28" s="253" t="str">
        <f t="shared" si="1"/>
        <v/>
      </c>
      <c r="D28" s="114"/>
      <c r="E28" s="118"/>
      <c r="F28" s="116"/>
      <c r="G28" s="132"/>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c r="AX28" s="113"/>
      <c r="AY28" s="113"/>
      <c r="AZ28" s="113"/>
      <c r="BA28" s="113"/>
      <c r="BB28" s="113"/>
      <c r="BC28" s="113"/>
      <c r="BD28" s="113"/>
      <c r="BE28" s="113"/>
      <c r="BF28" s="113"/>
      <c r="BG28" s="113"/>
      <c r="BH28" s="113"/>
      <c r="BI28" s="113"/>
      <c r="BJ28" s="113"/>
      <c r="BK28" s="113"/>
      <c r="BL28" s="113"/>
      <c r="BM28" s="113"/>
      <c r="BN28" s="113"/>
      <c r="BO28" s="113"/>
      <c r="BP28" s="113"/>
      <c r="BQ28" s="113"/>
      <c r="BR28" s="113"/>
      <c r="BS28" s="113"/>
      <c r="BT28" s="113"/>
      <c r="BU28" s="113"/>
      <c r="BV28" s="113"/>
      <c r="BW28" s="113"/>
      <c r="BX28" s="113"/>
      <c r="BY28" s="113"/>
      <c r="BZ28" s="113"/>
      <c r="CA28" s="113"/>
      <c r="CB28" s="113"/>
      <c r="CC28" s="113"/>
      <c r="CD28" s="113"/>
      <c r="CE28" s="113"/>
      <c r="CF28" s="113"/>
      <c r="CG28" s="113"/>
      <c r="CH28" s="113"/>
      <c r="CI28" s="113"/>
      <c r="CJ28" s="113"/>
      <c r="CK28" s="113"/>
      <c r="CL28" s="113"/>
      <c r="CM28" s="113"/>
      <c r="CN28" s="113"/>
      <c r="CO28" s="113"/>
      <c r="CP28" s="113"/>
      <c r="CQ28" s="113"/>
      <c r="CR28" s="113"/>
      <c r="CS28" s="113"/>
      <c r="CT28" s="113"/>
      <c r="CU28" s="113"/>
      <c r="CV28" s="113"/>
      <c r="CW28" s="113"/>
      <c r="CX28" s="113"/>
      <c r="CY28" s="113"/>
      <c r="CZ28" s="113"/>
      <c r="DA28" s="113"/>
      <c r="DB28" s="113"/>
      <c r="DC28" s="113"/>
      <c r="DD28" s="113"/>
      <c r="DE28" s="113"/>
      <c r="DF28" s="113"/>
      <c r="DG28" s="113"/>
      <c r="DH28" s="113"/>
      <c r="DI28" s="113"/>
      <c r="DJ28" s="113"/>
      <c r="DK28" s="113"/>
      <c r="DL28" s="113"/>
      <c r="DM28" s="113"/>
      <c r="DN28" s="113"/>
      <c r="DO28" s="113"/>
      <c r="DP28" s="113"/>
      <c r="DQ28" s="113"/>
      <c r="DR28" s="113"/>
      <c r="DS28" s="113"/>
      <c r="DT28" s="113"/>
      <c r="DU28" s="113"/>
      <c r="DV28" s="113"/>
      <c r="DW28" s="113"/>
      <c r="DX28" s="113"/>
      <c r="DY28" s="113"/>
      <c r="DZ28" s="113"/>
      <c r="EA28" s="113"/>
      <c r="EB28" s="113"/>
      <c r="EC28" s="309"/>
      <c r="ED28" s="113"/>
      <c r="EE28" s="117"/>
    </row>
    <row r="29" spans="1:135" s="84" customFormat="1" ht="39" customHeight="1" x14ac:dyDescent="0.15">
      <c r="A29" s="251" t="str">
        <f>IF(ISBLANK(D29),"",IF(ISBLANK(参照用シート!$AD$4),"",参照用シート!$AD$4))</f>
        <v/>
      </c>
      <c r="B29" s="252" t="str">
        <f>IF(ISBLANK(D29),"",IF(ISBLANK(参照用シート!$AC$4),"",参照用シート!$AC$4))</f>
        <v/>
      </c>
      <c r="C29" s="253" t="str">
        <f t="shared" si="1"/>
        <v/>
      </c>
      <c r="D29" s="114"/>
      <c r="E29" s="118"/>
      <c r="F29" s="116"/>
      <c r="G29" s="132"/>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3"/>
      <c r="AZ29" s="113"/>
      <c r="BA29" s="113"/>
      <c r="BB29" s="113"/>
      <c r="BC29" s="113"/>
      <c r="BD29" s="113"/>
      <c r="BE29" s="113"/>
      <c r="BF29" s="113"/>
      <c r="BG29" s="113"/>
      <c r="BH29" s="113"/>
      <c r="BI29" s="113"/>
      <c r="BJ29" s="113"/>
      <c r="BK29" s="113"/>
      <c r="BL29" s="113"/>
      <c r="BM29" s="113"/>
      <c r="BN29" s="113"/>
      <c r="BO29" s="113"/>
      <c r="BP29" s="113"/>
      <c r="BQ29" s="113"/>
      <c r="BR29" s="113"/>
      <c r="BS29" s="113"/>
      <c r="BT29" s="113"/>
      <c r="BU29" s="113"/>
      <c r="BV29" s="113"/>
      <c r="BW29" s="113"/>
      <c r="BX29" s="113"/>
      <c r="BY29" s="113"/>
      <c r="BZ29" s="113"/>
      <c r="CA29" s="113"/>
      <c r="CB29" s="113"/>
      <c r="CC29" s="113"/>
      <c r="CD29" s="113"/>
      <c r="CE29" s="113"/>
      <c r="CF29" s="113"/>
      <c r="CG29" s="113"/>
      <c r="CH29" s="113"/>
      <c r="CI29" s="113"/>
      <c r="CJ29" s="113"/>
      <c r="CK29" s="113"/>
      <c r="CL29" s="113"/>
      <c r="CM29" s="113"/>
      <c r="CN29" s="113"/>
      <c r="CO29" s="113"/>
      <c r="CP29" s="113"/>
      <c r="CQ29" s="113"/>
      <c r="CR29" s="113"/>
      <c r="CS29" s="113"/>
      <c r="CT29" s="113"/>
      <c r="CU29" s="113"/>
      <c r="CV29" s="113"/>
      <c r="CW29" s="113"/>
      <c r="CX29" s="113"/>
      <c r="CY29" s="113"/>
      <c r="CZ29" s="113"/>
      <c r="DA29" s="113"/>
      <c r="DB29" s="113"/>
      <c r="DC29" s="113"/>
      <c r="DD29" s="113"/>
      <c r="DE29" s="113"/>
      <c r="DF29" s="113"/>
      <c r="DG29" s="113"/>
      <c r="DH29" s="113"/>
      <c r="DI29" s="113"/>
      <c r="DJ29" s="113"/>
      <c r="DK29" s="113"/>
      <c r="DL29" s="113"/>
      <c r="DM29" s="113"/>
      <c r="DN29" s="113"/>
      <c r="DO29" s="113"/>
      <c r="DP29" s="113"/>
      <c r="DQ29" s="113"/>
      <c r="DR29" s="113"/>
      <c r="DS29" s="113"/>
      <c r="DT29" s="113"/>
      <c r="DU29" s="113"/>
      <c r="DV29" s="113"/>
      <c r="DW29" s="113"/>
      <c r="DX29" s="113"/>
      <c r="DY29" s="113"/>
      <c r="DZ29" s="113"/>
      <c r="EA29" s="113"/>
      <c r="EB29" s="113"/>
      <c r="EC29" s="309"/>
      <c r="ED29" s="113"/>
      <c r="EE29" s="117"/>
    </row>
    <row r="30" spans="1:135" s="84" customFormat="1" ht="39" customHeight="1" x14ac:dyDescent="0.15">
      <c r="A30" s="251" t="str">
        <f>IF(ISBLANK(D30),"",IF(ISBLANK(参照用シート!$AD$4),"",参照用シート!$AD$4))</f>
        <v/>
      </c>
      <c r="B30" s="252" t="str">
        <f>IF(ISBLANK(D30),"",IF(ISBLANK(参照用シート!$AC$4),"",参照用シート!$AC$4))</f>
        <v/>
      </c>
      <c r="C30" s="253" t="str">
        <f t="shared" si="1"/>
        <v/>
      </c>
      <c r="D30" s="114"/>
      <c r="E30" s="118"/>
      <c r="F30" s="116"/>
      <c r="G30" s="132"/>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3"/>
      <c r="AK30" s="113"/>
      <c r="AL30" s="113"/>
      <c r="AM30" s="113"/>
      <c r="AN30" s="113"/>
      <c r="AO30" s="113"/>
      <c r="AP30" s="113"/>
      <c r="AQ30" s="113"/>
      <c r="AR30" s="113"/>
      <c r="AS30" s="113"/>
      <c r="AT30" s="113"/>
      <c r="AU30" s="113"/>
      <c r="AV30" s="113"/>
      <c r="AW30" s="113"/>
      <c r="AX30" s="113"/>
      <c r="AY30" s="113"/>
      <c r="AZ30" s="113"/>
      <c r="BA30" s="113"/>
      <c r="BB30" s="113"/>
      <c r="BC30" s="113"/>
      <c r="BD30" s="113"/>
      <c r="BE30" s="113"/>
      <c r="BF30" s="113"/>
      <c r="BG30" s="113"/>
      <c r="BH30" s="113"/>
      <c r="BI30" s="113"/>
      <c r="BJ30" s="113"/>
      <c r="BK30" s="113"/>
      <c r="BL30" s="113"/>
      <c r="BM30" s="113"/>
      <c r="BN30" s="113"/>
      <c r="BO30" s="113"/>
      <c r="BP30" s="113"/>
      <c r="BQ30" s="113"/>
      <c r="BR30" s="113"/>
      <c r="BS30" s="113"/>
      <c r="BT30" s="113"/>
      <c r="BU30" s="113"/>
      <c r="BV30" s="113"/>
      <c r="BW30" s="113"/>
      <c r="BX30" s="113"/>
      <c r="BY30" s="113"/>
      <c r="BZ30" s="113"/>
      <c r="CA30" s="113"/>
      <c r="CB30" s="113"/>
      <c r="CC30" s="113"/>
      <c r="CD30" s="113"/>
      <c r="CE30" s="113"/>
      <c r="CF30" s="113"/>
      <c r="CG30" s="113"/>
      <c r="CH30" s="113"/>
      <c r="CI30" s="113"/>
      <c r="CJ30" s="113"/>
      <c r="CK30" s="113"/>
      <c r="CL30" s="113"/>
      <c r="CM30" s="113"/>
      <c r="CN30" s="113"/>
      <c r="CO30" s="113"/>
      <c r="CP30" s="113"/>
      <c r="CQ30" s="113"/>
      <c r="CR30" s="113"/>
      <c r="CS30" s="113"/>
      <c r="CT30" s="113"/>
      <c r="CU30" s="113"/>
      <c r="CV30" s="113"/>
      <c r="CW30" s="113"/>
      <c r="CX30" s="113"/>
      <c r="CY30" s="113"/>
      <c r="CZ30" s="113"/>
      <c r="DA30" s="113"/>
      <c r="DB30" s="113"/>
      <c r="DC30" s="113"/>
      <c r="DD30" s="113"/>
      <c r="DE30" s="113"/>
      <c r="DF30" s="113"/>
      <c r="DG30" s="113"/>
      <c r="DH30" s="113"/>
      <c r="DI30" s="113"/>
      <c r="DJ30" s="113"/>
      <c r="DK30" s="113"/>
      <c r="DL30" s="113"/>
      <c r="DM30" s="113"/>
      <c r="DN30" s="113"/>
      <c r="DO30" s="113"/>
      <c r="DP30" s="113"/>
      <c r="DQ30" s="113"/>
      <c r="DR30" s="113"/>
      <c r="DS30" s="113"/>
      <c r="DT30" s="113"/>
      <c r="DU30" s="113"/>
      <c r="DV30" s="113"/>
      <c r="DW30" s="113"/>
      <c r="DX30" s="113"/>
      <c r="DY30" s="113"/>
      <c r="DZ30" s="113"/>
      <c r="EA30" s="113"/>
      <c r="EB30" s="113"/>
      <c r="EC30" s="309"/>
      <c r="ED30" s="113"/>
      <c r="EE30" s="117"/>
    </row>
    <row r="31" spans="1:135" s="84" customFormat="1" ht="39" customHeight="1" x14ac:dyDescent="0.15">
      <c r="A31" s="251" t="str">
        <f>IF(ISBLANK(D31),"",IF(ISBLANK(参照用シート!$AD$4),"",参照用シート!$AD$4))</f>
        <v/>
      </c>
      <c r="B31" s="252" t="str">
        <f>IF(ISBLANK(D31),"",IF(ISBLANK(参照用シート!$AC$4),"",参照用シート!$AC$4))</f>
        <v/>
      </c>
      <c r="C31" s="253" t="str">
        <f t="shared" si="1"/>
        <v/>
      </c>
      <c r="D31" s="114"/>
      <c r="E31" s="118"/>
      <c r="F31" s="116"/>
      <c r="G31" s="132"/>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c r="CX31" s="113"/>
      <c r="CY31" s="113"/>
      <c r="CZ31" s="113"/>
      <c r="DA31" s="113"/>
      <c r="DB31" s="113"/>
      <c r="DC31" s="113"/>
      <c r="DD31" s="113"/>
      <c r="DE31" s="113"/>
      <c r="DF31" s="113"/>
      <c r="DG31" s="113"/>
      <c r="DH31" s="113"/>
      <c r="DI31" s="113"/>
      <c r="DJ31" s="113"/>
      <c r="DK31" s="113"/>
      <c r="DL31" s="113"/>
      <c r="DM31" s="113"/>
      <c r="DN31" s="113"/>
      <c r="DO31" s="113"/>
      <c r="DP31" s="113"/>
      <c r="DQ31" s="113"/>
      <c r="DR31" s="113"/>
      <c r="DS31" s="113"/>
      <c r="DT31" s="113"/>
      <c r="DU31" s="113"/>
      <c r="DV31" s="113"/>
      <c r="DW31" s="113"/>
      <c r="DX31" s="113"/>
      <c r="DY31" s="113"/>
      <c r="DZ31" s="113"/>
      <c r="EA31" s="113"/>
      <c r="EB31" s="113"/>
      <c r="EC31" s="309"/>
      <c r="ED31" s="113"/>
      <c r="EE31" s="117"/>
    </row>
    <row r="32" spans="1:135" s="84" customFormat="1" ht="39" customHeight="1" x14ac:dyDescent="0.15">
      <c r="A32" s="251" t="str">
        <f>IF(ISBLANK(D32),"",IF(ISBLANK(参照用シート!$AD$4),"",参照用シート!$AD$4))</f>
        <v/>
      </c>
      <c r="B32" s="252" t="str">
        <f>IF(ISBLANK(D32),"",IF(ISBLANK(参照用シート!$AC$4),"",参照用シート!$AC$4))</f>
        <v/>
      </c>
      <c r="C32" s="253" t="str">
        <f t="shared" si="1"/>
        <v/>
      </c>
      <c r="D32" s="114"/>
      <c r="E32" s="118"/>
      <c r="F32" s="116"/>
      <c r="G32" s="132"/>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3"/>
      <c r="AV32" s="113"/>
      <c r="AW32" s="113"/>
      <c r="AX32" s="113"/>
      <c r="AY32" s="113"/>
      <c r="AZ32" s="113"/>
      <c r="BA32" s="113"/>
      <c r="BB32" s="113"/>
      <c r="BC32" s="113"/>
      <c r="BD32" s="113"/>
      <c r="BE32" s="113"/>
      <c r="BF32" s="113"/>
      <c r="BG32" s="113"/>
      <c r="BH32" s="113"/>
      <c r="BI32" s="113"/>
      <c r="BJ32" s="113"/>
      <c r="BK32" s="113"/>
      <c r="BL32" s="113"/>
      <c r="BM32" s="113"/>
      <c r="BN32" s="113"/>
      <c r="BO32" s="113"/>
      <c r="BP32" s="113"/>
      <c r="BQ32" s="113"/>
      <c r="BR32" s="113"/>
      <c r="BS32" s="113"/>
      <c r="BT32" s="113"/>
      <c r="BU32" s="113"/>
      <c r="BV32" s="113"/>
      <c r="BW32" s="113"/>
      <c r="BX32" s="113"/>
      <c r="BY32" s="113"/>
      <c r="BZ32" s="113"/>
      <c r="CA32" s="113"/>
      <c r="CB32" s="113"/>
      <c r="CC32" s="113"/>
      <c r="CD32" s="113"/>
      <c r="CE32" s="113"/>
      <c r="CF32" s="113"/>
      <c r="CG32" s="113"/>
      <c r="CH32" s="113"/>
      <c r="CI32" s="113"/>
      <c r="CJ32" s="113"/>
      <c r="CK32" s="113"/>
      <c r="CL32" s="113"/>
      <c r="CM32" s="113"/>
      <c r="CN32" s="113"/>
      <c r="CO32" s="113"/>
      <c r="CP32" s="113"/>
      <c r="CQ32" s="113"/>
      <c r="CR32" s="113"/>
      <c r="CS32" s="113"/>
      <c r="CT32" s="113"/>
      <c r="CU32" s="113"/>
      <c r="CV32" s="113"/>
      <c r="CW32" s="113"/>
      <c r="CX32" s="113"/>
      <c r="CY32" s="113"/>
      <c r="CZ32" s="113"/>
      <c r="DA32" s="113"/>
      <c r="DB32" s="113"/>
      <c r="DC32" s="113"/>
      <c r="DD32" s="113"/>
      <c r="DE32" s="113"/>
      <c r="DF32" s="113"/>
      <c r="DG32" s="113"/>
      <c r="DH32" s="113"/>
      <c r="DI32" s="113"/>
      <c r="DJ32" s="113"/>
      <c r="DK32" s="113"/>
      <c r="DL32" s="113"/>
      <c r="DM32" s="113"/>
      <c r="DN32" s="113"/>
      <c r="DO32" s="113"/>
      <c r="DP32" s="113"/>
      <c r="DQ32" s="113"/>
      <c r="DR32" s="113"/>
      <c r="DS32" s="113"/>
      <c r="DT32" s="113"/>
      <c r="DU32" s="113"/>
      <c r="DV32" s="113"/>
      <c r="DW32" s="113"/>
      <c r="DX32" s="113"/>
      <c r="DY32" s="113"/>
      <c r="DZ32" s="113"/>
      <c r="EA32" s="113"/>
      <c r="EB32" s="113"/>
      <c r="EC32" s="309"/>
      <c r="ED32" s="113"/>
      <c r="EE32" s="117"/>
    </row>
    <row r="33" spans="1:135" s="84" customFormat="1" ht="39" customHeight="1" x14ac:dyDescent="0.15">
      <c r="A33" s="251" t="str">
        <f>IF(ISBLANK(D33),"",IF(ISBLANK(参照用シート!$AD$4),"",参照用シート!$AD$4))</f>
        <v/>
      </c>
      <c r="B33" s="252" t="str">
        <f>IF(ISBLANK(D33),"",IF(ISBLANK(参照用シート!$AC$4),"",参照用シート!$AC$4))</f>
        <v/>
      </c>
      <c r="C33" s="253" t="str">
        <f t="shared" si="1"/>
        <v/>
      </c>
      <c r="D33" s="114"/>
      <c r="E33" s="118"/>
      <c r="F33" s="116"/>
      <c r="G33" s="132"/>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3"/>
      <c r="AK33" s="113"/>
      <c r="AL33" s="113"/>
      <c r="AM33" s="113"/>
      <c r="AN33" s="113"/>
      <c r="AO33" s="113"/>
      <c r="AP33" s="113"/>
      <c r="AQ33" s="113"/>
      <c r="AR33" s="113"/>
      <c r="AS33" s="113"/>
      <c r="AT33" s="113"/>
      <c r="AU33" s="113"/>
      <c r="AV33" s="113"/>
      <c r="AW33" s="113"/>
      <c r="AX33" s="113"/>
      <c r="AY33" s="113"/>
      <c r="AZ33" s="113"/>
      <c r="BA33" s="113"/>
      <c r="BB33" s="113"/>
      <c r="BC33" s="113"/>
      <c r="BD33" s="113"/>
      <c r="BE33" s="113"/>
      <c r="BF33" s="113"/>
      <c r="BG33" s="113"/>
      <c r="BH33" s="113"/>
      <c r="BI33" s="113"/>
      <c r="BJ33" s="113"/>
      <c r="BK33" s="113"/>
      <c r="BL33" s="113"/>
      <c r="BM33" s="113"/>
      <c r="BN33" s="113"/>
      <c r="BO33" s="113"/>
      <c r="BP33" s="113"/>
      <c r="BQ33" s="113"/>
      <c r="BR33" s="113"/>
      <c r="BS33" s="113"/>
      <c r="BT33" s="113"/>
      <c r="BU33" s="113"/>
      <c r="BV33" s="113"/>
      <c r="BW33" s="113"/>
      <c r="BX33" s="113"/>
      <c r="BY33" s="113"/>
      <c r="BZ33" s="113"/>
      <c r="CA33" s="113"/>
      <c r="CB33" s="113"/>
      <c r="CC33" s="113"/>
      <c r="CD33" s="113"/>
      <c r="CE33" s="113"/>
      <c r="CF33" s="113"/>
      <c r="CG33" s="113"/>
      <c r="CH33" s="113"/>
      <c r="CI33" s="113"/>
      <c r="CJ33" s="113"/>
      <c r="CK33" s="113"/>
      <c r="CL33" s="113"/>
      <c r="CM33" s="113"/>
      <c r="CN33" s="113"/>
      <c r="CO33" s="113"/>
      <c r="CP33" s="113"/>
      <c r="CQ33" s="113"/>
      <c r="CR33" s="113"/>
      <c r="CS33" s="113"/>
      <c r="CT33" s="113"/>
      <c r="CU33" s="113"/>
      <c r="CV33" s="113"/>
      <c r="CW33" s="113"/>
      <c r="CX33" s="113"/>
      <c r="CY33" s="113"/>
      <c r="CZ33" s="113"/>
      <c r="DA33" s="113"/>
      <c r="DB33" s="113"/>
      <c r="DC33" s="113"/>
      <c r="DD33" s="113"/>
      <c r="DE33" s="113"/>
      <c r="DF33" s="113"/>
      <c r="DG33" s="113"/>
      <c r="DH33" s="113"/>
      <c r="DI33" s="113"/>
      <c r="DJ33" s="113"/>
      <c r="DK33" s="113"/>
      <c r="DL33" s="113"/>
      <c r="DM33" s="113"/>
      <c r="DN33" s="113"/>
      <c r="DO33" s="113"/>
      <c r="DP33" s="113"/>
      <c r="DQ33" s="113"/>
      <c r="DR33" s="113"/>
      <c r="DS33" s="113"/>
      <c r="DT33" s="113"/>
      <c r="DU33" s="113"/>
      <c r="DV33" s="113"/>
      <c r="DW33" s="113"/>
      <c r="DX33" s="113"/>
      <c r="DY33" s="113"/>
      <c r="DZ33" s="113"/>
      <c r="EA33" s="113"/>
      <c r="EB33" s="113"/>
      <c r="EC33" s="309"/>
      <c r="ED33" s="113"/>
      <c r="EE33" s="117"/>
    </row>
    <row r="34" spans="1:135" s="84" customFormat="1" ht="39" customHeight="1" x14ac:dyDescent="0.15">
      <c r="A34" s="251" t="str">
        <f>IF(ISBLANK(D34),"",IF(ISBLANK(参照用シート!$AD$4),"",参照用シート!$AD$4))</f>
        <v/>
      </c>
      <c r="B34" s="252" t="str">
        <f>IF(ISBLANK(D34),"",IF(ISBLANK(参照用シート!$AC$4),"",参照用シート!$AC$4))</f>
        <v/>
      </c>
      <c r="C34" s="253" t="str">
        <f t="shared" si="1"/>
        <v/>
      </c>
      <c r="D34" s="114"/>
      <c r="E34" s="118"/>
      <c r="F34" s="116"/>
      <c r="G34" s="132"/>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c r="AT34" s="113"/>
      <c r="AU34" s="113"/>
      <c r="AV34" s="113"/>
      <c r="AW34" s="113"/>
      <c r="AX34" s="113"/>
      <c r="AY34" s="113"/>
      <c r="AZ34" s="113"/>
      <c r="BA34" s="113"/>
      <c r="BB34" s="113"/>
      <c r="BC34" s="113"/>
      <c r="BD34" s="113"/>
      <c r="BE34" s="113"/>
      <c r="BF34" s="113"/>
      <c r="BG34" s="113"/>
      <c r="BH34" s="113"/>
      <c r="BI34" s="113"/>
      <c r="BJ34" s="113"/>
      <c r="BK34" s="113"/>
      <c r="BL34" s="113"/>
      <c r="BM34" s="113"/>
      <c r="BN34" s="113"/>
      <c r="BO34" s="113"/>
      <c r="BP34" s="113"/>
      <c r="BQ34" s="113"/>
      <c r="BR34" s="113"/>
      <c r="BS34" s="113"/>
      <c r="BT34" s="113"/>
      <c r="BU34" s="113"/>
      <c r="BV34" s="113"/>
      <c r="BW34" s="113"/>
      <c r="BX34" s="113"/>
      <c r="BY34" s="113"/>
      <c r="BZ34" s="113"/>
      <c r="CA34" s="113"/>
      <c r="CB34" s="113"/>
      <c r="CC34" s="113"/>
      <c r="CD34" s="113"/>
      <c r="CE34" s="113"/>
      <c r="CF34" s="113"/>
      <c r="CG34" s="113"/>
      <c r="CH34" s="113"/>
      <c r="CI34" s="113"/>
      <c r="CJ34" s="113"/>
      <c r="CK34" s="113"/>
      <c r="CL34" s="113"/>
      <c r="CM34" s="113"/>
      <c r="CN34" s="113"/>
      <c r="CO34" s="113"/>
      <c r="CP34" s="113"/>
      <c r="CQ34" s="113"/>
      <c r="CR34" s="113"/>
      <c r="CS34" s="113"/>
      <c r="CT34" s="113"/>
      <c r="CU34" s="113"/>
      <c r="CV34" s="113"/>
      <c r="CW34" s="113"/>
      <c r="CX34" s="113"/>
      <c r="CY34" s="113"/>
      <c r="CZ34" s="113"/>
      <c r="DA34" s="113"/>
      <c r="DB34" s="113"/>
      <c r="DC34" s="113"/>
      <c r="DD34" s="113"/>
      <c r="DE34" s="113"/>
      <c r="DF34" s="113"/>
      <c r="DG34" s="113"/>
      <c r="DH34" s="113"/>
      <c r="DI34" s="113"/>
      <c r="DJ34" s="113"/>
      <c r="DK34" s="113"/>
      <c r="DL34" s="113"/>
      <c r="DM34" s="113"/>
      <c r="DN34" s="113"/>
      <c r="DO34" s="113"/>
      <c r="DP34" s="113"/>
      <c r="DQ34" s="113"/>
      <c r="DR34" s="113"/>
      <c r="DS34" s="113"/>
      <c r="DT34" s="113"/>
      <c r="DU34" s="113"/>
      <c r="DV34" s="113"/>
      <c r="DW34" s="113"/>
      <c r="DX34" s="113"/>
      <c r="DY34" s="113"/>
      <c r="DZ34" s="113"/>
      <c r="EA34" s="113"/>
      <c r="EB34" s="113"/>
      <c r="EC34" s="309"/>
      <c r="ED34" s="113"/>
      <c r="EE34" s="117"/>
    </row>
    <row r="35" spans="1:135" s="84" customFormat="1" ht="39" customHeight="1" x14ac:dyDescent="0.15">
      <c r="A35" s="251" t="str">
        <f>IF(ISBLANK(D35),"",IF(ISBLANK(参照用シート!$AD$4),"",参照用シート!$AD$4))</f>
        <v/>
      </c>
      <c r="B35" s="252" t="str">
        <f>IF(ISBLANK(D35),"",IF(ISBLANK(参照用シート!$AC$4),"",参照用シート!$AC$4))</f>
        <v/>
      </c>
      <c r="C35" s="253" t="str">
        <f t="shared" si="1"/>
        <v/>
      </c>
      <c r="D35" s="114"/>
      <c r="E35" s="118"/>
      <c r="F35" s="116"/>
      <c r="G35" s="132"/>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c r="AU35" s="113"/>
      <c r="AV35" s="113"/>
      <c r="AW35" s="113"/>
      <c r="AX35" s="113"/>
      <c r="AY35" s="113"/>
      <c r="AZ35" s="113"/>
      <c r="BA35" s="113"/>
      <c r="BB35" s="113"/>
      <c r="BC35" s="113"/>
      <c r="BD35" s="113"/>
      <c r="BE35" s="113"/>
      <c r="BF35" s="113"/>
      <c r="BG35" s="113"/>
      <c r="BH35" s="113"/>
      <c r="BI35" s="113"/>
      <c r="BJ35" s="113"/>
      <c r="BK35" s="113"/>
      <c r="BL35" s="113"/>
      <c r="BM35" s="113"/>
      <c r="BN35" s="113"/>
      <c r="BO35" s="113"/>
      <c r="BP35" s="113"/>
      <c r="BQ35" s="113"/>
      <c r="BR35" s="113"/>
      <c r="BS35" s="113"/>
      <c r="BT35" s="113"/>
      <c r="BU35" s="113"/>
      <c r="BV35" s="113"/>
      <c r="BW35" s="113"/>
      <c r="BX35" s="113"/>
      <c r="BY35" s="113"/>
      <c r="BZ35" s="113"/>
      <c r="CA35" s="113"/>
      <c r="CB35" s="113"/>
      <c r="CC35" s="113"/>
      <c r="CD35" s="113"/>
      <c r="CE35" s="113"/>
      <c r="CF35" s="113"/>
      <c r="CG35" s="113"/>
      <c r="CH35" s="113"/>
      <c r="CI35" s="113"/>
      <c r="CJ35" s="113"/>
      <c r="CK35" s="113"/>
      <c r="CL35" s="113"/>
      <c r="CM35" s="113"/>
      <c r="CN35" s="113"/>
      <c r="CO35" s="113"/>
      <c r="CP35" s="113"/>
      <c r="CQ35" s="113"/>
      <c r="CR35" s="113"/>
      <c r="CS35" s="113"/>
      <c r="CT35" s="113"/>
      <c r="CU35" s="113"/>
      <c r="CV35" s="113"/>
      <c r="CW35" s="113"/>
      <c r="CX35" s="113"/>
      <c r="CY35" s="113"/>
      <c r="CZ35" s="113"/>
      <c r="DA35" s="113"/>
      <c r="DB35" s="113"/>
      <c r="DC35" s="113"/>
      <c r="DD35" s="113"/>
      <c r="DE35" s="113"/>
      <c r="DF35" s="113"/>
      <c r="DG35" s="113"/>
      <c r="DH35" s="113"/>
      <c r="DI35" s="113"/>
      <c r="DJ35" s="113"/>
      <c r="DK35" s="113"/>
      <c r="DL35" s="113"/>
      <c r="DM35" s="113"/>
      <c r="DN35" s="113"/>
      <c r="DO35" s="113"/>
      <c r="DP35" s="113"/>
      <c r="DQ35" s="113"/>
      <c r="DR35" s="113"/>
      <c r="DS35" s="113"/>
      <c r="DT35" s="113"/>
      <c r="DU35" s="113"/>
      <c r="DV35" s="113"/>
      <c r="DW35" s="113"/>
      <c r="DX35" s="113"/>
      <c r="DY35" s="113"/>
      <c r="DZ35" s="113"/>
      <c r="EA35" s="113"/>
      <c r="EB35" s="113"/>
      <c r="EC35" s="309"/>
      <c r="ED35" s="113"/>
      <c r="EE35" s="117"/>
    </row>
    <row r="36" spans="1:135" s="84" customFormat="1" ht="39" customHeight="1" x14ac:dyDescent="0.15">
      <c r="A36" s="251" t="str">
        <f>IF(ISBLANK(D36),"",IF(ISBLANK(参照用シート!$AD$4),"",参照用シート!$AD$4))</f>
        <v/>
      </c>
      <c r="B36" s="252" t="str">
        <f>IF(ISBLANK(D36),"",IF(ISBLANK(参照用シート!$AC$4),"",参照用シート!$AC$4))</f>
        <v/>
      </c>
      <c r="C36" s="253" t="str">
        <f t="shared" si="1"/>
        <v/>
      </c>
      <c r="D36" s="114"/>
      <c r="E36" s="118"/>
      <c r="F36" s="116"/>
      <c r="G36" s="132"/>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113"/>
      <c r="AN36" s="113"/>
      <c r="AO36" s="113"/>
      <c r="AP36" s="113"/>
      <c r="AQ36" s="113"/>
      <c r="AR36" s="113"/>
      <c r="AS36" s="113"/>
      <c r="AT36" s="113"/>
      <c r="AU36" s="113"/>
      <c r="AV36" s="113"/>
      <c r="AW36" s="113"/>
      <c r="AX36" s="113"/>
      <c r="AY36" s="113"/>
      <c r="AZ36" s="113"/>
      <c r="BA36" s="113"/>
      <c r="BB36" s="113"/>
      <c r="BC36" s="113"/>
      <c r="BD36" s="113"/>
      <c r="BE36" s="113"/>
      <c r="BF36" s="113"/>
      <c r="BG36" s="113"/>
      <c r="BH36" s="113"/>
      <c r="BI36" s="113"/>
      <c r="BJ36" s="113"/>
      <c r="BK36" s="113"/>
      <c r="BL36" s="113"/>
      <c r="BM36" s="113"/>
      <c r="BN36" s="113"/>
      <c r="BO36" s="113"/>
      <c r="BP36" s="113"/>
      <c r="BQ36" s="113"/>
      <c r="BR36" s="113"/>
      <c r="BS36" s="113"/>
      <c r="BT36" s="113"/>
      <c r="BU36" s="113"/>
      <c r="BV36" s="113"/>
      <c r="BW36" s="113"/>
      <c r="BX36" s="113"/>
      <c r="BY36" s="113"/>
      <c r="BZ36" s="113"/>
      <c r="CA36" s="113"/>
      <c r="CB36" s="113"/>
      <c r="CC36" s="113"/>
      <c r="CD36" s="113"/>
      <c r="CE36" s="113"/>
      <c r="CF36" s="113"/>
      <c r="CG36" s="113"/>
      <c r="CH36" s="113"/>
      <c r="CI36" s="113"/>
      <c r="CJ36" s="113"/>
      <c r="CK36" s="113"/>
      <c r="CL36" s="113"/>
      <c r="CM36" s="113"/>
      <c r="CN36" s="113"/>
      <c r="CO36" s="113"/>
      <c r="CP36" s="113"/>
      <c r="CQ36" s="113"/>
      <c r="CR36" s="113"/>
      <c r="CS36" s="113"/>
      <c r="CT36" s="113"/>
      <c r="CU36" s="113"/>
      <c r="CV36" s="113"/>
      <c r="CW36" s="113"/>
      <c r="CX36" s="113"/>
      <c r="CY36" s="113"/>
      <c r="CZ36" s="113"/>
      <c r="DA36" s="113"/>
      <c r="DB36" s="113"/>
      <c r="DC36" s="113"/>
      <c r="DD36" s="113"/>
      <c r="DE36" s="113"/>
      <c r="DF36" s="113"/>
      <c r="DG36" s="113"/>
      <c r="DH36" s="113"/>
      <c r="DI36" s="113"/>
      <c r="DJ36" s="113"/>
      <c r="DK36" s="113"/>
      <c r="DL36" s="113"/>
      <c r="DM36" s="113"/>
      <c r="DN36" s="113"/>
      <c r="DO36" s="113"/>
      <c r="DP36" s="113"/>
      <c r="DQ36" s="113"/>
      <c r="DR36" s="113"/>
      <c r="DS36" s="113"/>
      <c r="DT36" s="113"/>
      <c r="DU36" s="113"/>
      <c r="DV36" s="113"/>
      <c r="DW36" s="113"/>
      <c r="DX36" s="113"/>
      <c r="DY36" s="113"/>
      <c r="DZ36" s="113"/>
      <c r="EA36" s="113"/>
      <c r="EB36" s="113"/>
      <c r="EC36" s="309"/>
      <c r="ED36" s="113"/>
      <c r="EE36" s="117"/>
    </row>
    <row r="37" spans="1:135" s="84" customFormat="1" ht="39" customHeight="1" x14ac:dyDescent="0.15">
      <c r="A37" s="251" t="str">
        <f>IF(ISBLANK(D37),"",IF(ISBLANK(参照用シート!$AD$4),"",参照用シート!$AD$4))</f>
        <v/>
      </c>
      <c r="B37" s="252" t="str">
        <f>IF(ISBLANK(D37),"",IF(ISBLANK(参照用シート!$AC$4),"",参照用シート!$AC$4))</f>
        <v/>
      </c>
      <c r="C37" s="253" t="str">
        <f t="shared" si="1"/>
        <v/>
      </c>
      <c r="D37" s="114"/>
      <c r="E37" s="118"/>
      <c r="F37" s="116"/>
      <c r="G37" s="132"/>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c r="AK37" s="113"/>
      <c r="AL37" s="113"/>
      <c r="AM37" s="113"/>
      <c r="AN37" s="113"/>
      <c r="AO37" s="113"/>
      <c r="AP37" s="113"/>
      <c r="AQ37" s="113"/>
      <c r="AR37" s="113"/>
      <c r="AS37" s="113"/>
      <c r="AT37" s="113"/>
      <c r="AU37" s="113"/>
      <c r="AV37" s="113"/>
      <c r="AW37" s="113"/>
      <c r="AX37" s="113"/>
      <c r="AY37" s="113"/>
      <c r="AZ37" s="113"/>
      <c r="BA37" s="113"/>
      <c r="BB37" s="113"/>
      <c r="BC37" s="113"/>
      <c r="BD37" s="113"/>
      <c r="BE37" s="113"/>
      <c r="BF37" s="113"/>
      <c r="BG37" s="113"/>
      <c r="BH37" s="113"/>
      <c r="BI37" s="113"/>
      <c r="BJ37" s="113"/>
      <c r="BK37" s="113"/>
      <c r="BL37" s="113"/>
      <c r="BM37" s="113"/>
      <c r="BN37" s="113"/>
      <c r="BO37" s="113"/>
      <c r="BP37" s="113"/>
      <c r="BQ37" s="113"/>
      <c r="BR37" s="113"/>
      <c r="BS37" s="113"/>
      <c r="BT37" s="113"/>
      <c r="BU37" s="113"/>
      <c r="BV37" s="113"/>
      <c r="BW37" s="113"/>
      <c r="BX37" s="113"/>
      <c r="BY37" s="113"/>
      <c r="BZ37" s="113"/>
      <c r="CA37" s="113"/>
      <c r="CB37" s="113"/>
      <c r="CC37" s="113"/>
      <c r="CD37" s="113"/>
      <c r="CE37" s="113"/>
      <c r="CF37" s="113"/>
      <c r="CG37" s="113"/>
      <c r="CH37" s="113"/>
      <c r="CI37" s="113"/>
      <c r="CJ37" s="113"/>
      <c r="CK37" s="113"/>
      <c r="CL37" s="113"/>
      <c r="CM37" s="113"/>
      <c r="CN37" s="113"/>
      <c r="CO37" s="113"/>
      <c r="CP37" s="113"/>
      <c r="CQ37" s="113"/>
      <c r="CR37" s="113"/>
      <c r="CS37" s="113"/>
      <c r="CT37" s="113"/>
      <c r="CU37" s="113"/>
      <c r="CV37" s="113"/>
      <c r="CW37" s="113"/>
      <c r="CX37" s="113"/>
      <c r="CY37" s="113"/>
      <c r="CZ37" s="113"/>
      <c r="DA37" s="113"/>
      <c r="DB37" s="113"/>
      <c r="DC37" s="113"/>
      <c r="DD37" s="113"/>
      <c r="DE37" s="113"/>
      <c r="DF37" s="113"/>
      <c r="DG37" s="113"/>
      <c r="DH37" s="113"/>
      <c r="DI37" s="113"/>
      <c r="DJ37" s="113"/>
      <c r="DK37" s="113"/>
      <c r="DL37" s="113"/>
      <c r="DM37" s="113"/>
      <c r="DN37" s="113"/>
      <c r="DO37" s="113"/>
      <c r="DP37" s="113"/>
      <c r="DQ37" s="113"/>
      <c r="DR37" s="113"/>
      <c r="DS37" s="113"/>
      <c r="DT37" s="113"/>
      <c r="DU37" s="113"/>
      <c r="DV37" s="113"/>
      <c r="DW37" s="113"/>
      <c r="DX37" s="113"/>
      <c r="DY37" s="113"/>
      <c r="DZ37" s="113"/>
      <c r="EA37" s="113"/>
      <c r="EB37" s="113"/>
      <c r="EC37" s="309"/>
      <c r="ED37" s="113"/>
      <c r="EE37" s="117"/>
    </row>
    <row r="38" spans="1:135" s="84" customFormat="1" ht="39" customHeight="1" x14ac:dyDescent="0.15">
      <c r="A38" s="251" t="str">
        <f>IF(ISBLANK(D38),"",IF(ISBLANK(参照用シート!$AD$4),"",参照用シート!$AD$4))</f>
        <v/>
      </c>
      <c r="B38" s="252" t="str">
        <f>IF(ISBLANK(D38),"",IF(ISBLANK(参照用シート!$AC$4),"",参照用シート!$AC$4))</f>
        <v/>
      </c>
      <c r="C38" s="253" t="str">
        <f t="shared" si="1"/>
        <v/>
      </c>
      <c r="D38" s="114"/>
      <c r="E38" s="118"/>
      <c r="F38" s="116"/>
      <c r="G38" s="132"/>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3"/>
      <c r="AK38" s="113"/>
      <c r="AL38" s="113"/>
      <c r="AM38" s="113"/>
      <c r="AN38" s="113"/>
      <c r="AO38" s="113"/>
      <c r="AP38" s="113"/>
      <c r="AQ38" s="113"/>
      <c r="AR38" s="113"/>
      <c r="AS38" s="113"/>
      <c r="AT38" s="113"/>
      <c r="AU38" s="113"/>
      <c r="AV38" s="113"/>
      <c r="AW38" s="113"/>
      <c r="AX38" s="113"/>
      <c r="AY38" s="113"/>
      <c r="AZ38" s="113"/>
      <c r="BA38" s="113"/>
      <c r="BB38" s="113"/>
      <c r="BC38" s="113"/>
      <c r="BD38" s="113"/>
      <c r="BE38" s="113"/>
      <c r="BF38" s="113"/>
      <c r="BG38" s="113"/>
      <c r="BH38" s="113"/>
      <c r="BI38" s="113"/>
      <c r="BJ38" s="113"/>
      <c r="BK38" s="113"/>
      <c r="BL38" s="113"/>
      <c r="BM38" s="113"/>
      <c r="BN38" s="113"/>
      <c r="BO38" s="113"/>
      <c r="BP38" s="113"/>
      <c r="BQ38" s="113"/>
      <c r="BR38" s="113"/>
      <c r="BS38" s="113"/>
      <c r="BT38" s="113"/>
      <c r="BU38" s="113"/>
      <c r="BV38" s="113"/>
      <c r="BW38" s="113"/>
      <c r="BX38" s="113"/>
      <c r="BY38" s="113"/>
      <c r="BZ38" s="113"/>
      <c r="CA38" s="113"/>
      <c r="CB38" s="113"/>
      <c r="CC38" s="113"/>
      <c r="CD38" s="113"/>
      <c r="CE38" s="113"/>
      <c r="CF38" s="113"/>
      <c r="CG38" s="113"/>
      <c r="CH38" s="113"/>
      <c r="CI38" s="113"/>
      <c r="CJ38" s="113"/>
      <c r="CK38" s="113"/>
      <c r="CL38" s="113"/>
      <c r="CM38" s="113"/>
      <c r="CN38" s="113"/>
      <c r="CO38" s="113"/>
      <c r="CP38" s="113"/>
      <c r="CQ38" s="113"/>
      <c r="CR38" s="113"/>
      <c r="CS38" s="113"/>
      <c r="CT38" s="113"/>
      <c r="CU38" s="113"/>
      <c r="CV38" s="113"/>
      <c r="CW38" s="113"/>
      <c r="CX38" s="113"/>
      <c r="CY38" s="113"/>
      <c r="CZ38" s="113"/>
      <c r="DA38" s="113"/>
      <c r="DB38" s="113"/>
      <c r="DC38" s="113"/>
      <c r="DD38" s="113"/>
      <c r="DE38" s="113"/>
      <c r="DF38" s="113"/>
      <c r="DG38" s="113"/>
      <c r="DH38" s="113"/>
      <c r="DI38" s="113"/>
      <c r="DJ38" s="113"/>
      <c r="DK38" s="113"/>
      <c r="DL38" s="113"/>
      <c r="DM38" s="113"/>
      <c r="DN38" s="113"/>
      <c r="DO38" s="113"/>
      <c r="DP38" s="113"/>
      <c r="DQ38" s="113"/>
      <c r="DR38" s="113"/>
      <c r="DS38" s="113"/>
      <c r="DT38" s="113"/>
      <c r="DU38" s="113"/>
      <c r="DV38" s="113"/>
      <c r="DW38" s="113"/>
      <c r="DX38" s="113"/>
      <c r="DY38" s="113"/>
      <c r="DZ38" s="113"/>
      <c r="EA38" s="113"/>
      <c r="EB38" s="113"/>
      <c r="EC38" s="309"/>
      <c r="ED38" s="113"/>
      <c r="EE38" s="117"/>
    </row>
    <row r="39" spans="1:135" s="84" customFormat="1" ht="39" customHeight="1" x14ac:dyDescent="0.15">
      <c r="A39" s="251" t="str">
        <f>IF(ISBLANK(D39),"",IF(ISBLANK(参照用シート!$AD$4),"",参照用シート!$AD$4))</f>
        <v/>
      </c>
      <c r="B39" s="252" t="str">
        <f>IF(ISBLANK(D39),"",IF(ISBLANK(参照用シート!$AC$4),"",参照用シート!$AC$4))</f>
        <v/>
      </c>
      <c r="C39" s="253" t="str">
        <f t="shared" si="1"/>
        <v/>
      </c>
      <c r="D39" s="114"/>
      <c r="E39" s="118"/>
      <c r="F39" s="116"/>
      <c r="G39" s="132"/>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113"/>
      <c r="AT39" s="113"/>
      <c r="AU39" s="113"/>
      <c r="AV39" s="113"/>
      <c r="AW39" s="113"/>
      <c r="AX39" s="113"/>
      <c r="AY39" s="113"/>
      <c r="AZ39" s="113"/>
      <c r="BA39" s="113"/>
      <c r="BB39" s="113"/>
      <c r="BC39" s="113"/>
      <c r="BD39" s="113"/>
      <c r="BE39" s="113"/>
      <c r="BF39" s="113"/>
      <c r="BG39" s="113"/>
      <c r="BH39" s="113"/>
      <c r="BI39" s="113"/>
      <c r="BJ39" s="113"/>
      <c r="BK39" s="113"/>
      <c r="BL39" s="113"/>
      <c r="BM39" s="113"/>
      <c r="BN39" s="113"/>
      <c r="BO39" s="113"/>
      <c r="BP39" s="113"/>
      <c r="BQ39" s="113"/>
      <c r="BR39" s="113"/>
      <c r="BS39" s="113"/>
      <c r="BT39" s="113"/>
      <c r="BU39" s="113"/>
      <c r="BV39" s="113"/>
      <c r="BW39" s="113"/>
      <c r="BX39" s="113"/>
      <c r="BY39" s="113"/>
      <c r="BZ39" s="113"/>
      <c r="CA39" s="113"/>
      <c r="CB39" s="113"/>
      <c r="CC39" s="113"/>
      <c r="CD39" s="113"/>
      <c r="CE39" s="113"/>
      <c r="CF39" s="113"/>
      <c r="CG39" s="113"/>
      <c r="CH39" s="113"/>
      <c r="CI39" s="113"/>
      <c r="CJ39" s="113"/>
      <c r="CK39" s="113"/>
      <c r="CL39" s="113"/>
      <c r="CM39" s="113"/>
      <c r="CN39" s="113"/>
      <c r="CO39" s="113"/>
      <c r="CP39" s="113"/>
      <c r="CQ39" s="113"/>
      <c r="CR39" s="113"/>
      <c r="CS39" s="113"/>
      <c r="CT39" s="113"/>
      <c r="CU39" s="113"/>
      <c r="CV39" s="113"/>
      <c r="CW39" s="113"/>
      <c r="CX39" s="113"/>
      <c r="CY39" s="113"/>
      <c r="CZ39" s="113"/>
      <c r="DA39" s="113"/>
      <c r="DB39" s="113"/>
      <c r="DC39" s="113"/>
      <c r="DD39" s="113"/>
      <c r="DE39" s="113"/>
      <c r="DF39" s="113"/>
      <c r="DG39" s="113"/>
      <c r="DH39" s="113"/>
      <c r="DI39" s="113"/>
      <c r="DJ39" s="113"/>
      <c r="DK39" s="113"/>
      <c r="DL39" s="113"/>
      <c r="DM39" s="113"/>
      <c r="DN39" s="113"/>
      <c r="DO39" s="113"/>
      <c r="DP39" s="113"/>
      <c r="DQ39" s="113"/>
      <c r="DR39" s="113"/>
      <c r="DS39" s="113"/>
      <c r="DT39" s="113"/>
      <c r="DU39" s="113"/>
      <c r="DV39" s="113"/>
      <c r="DW39" s="113"/>
      <c r="DX39" s="113"/>
      <c r="DY39" s="113"/>
      <c r="DZ39" s="113"/>
      <c r="EA39" s="113"/>
      <c r="EB39" s="113"/>
      <c r="EC39" s="309"/>
      <c r="ED39" s="113"/>
      <c r="EE39" s="117"/>
    </row>
    <row r="40" spans="1:135" s="84" customFormat="1" ht="39" customHeight="1" x14ac:dyDescent="0.15">
      <c r="A40" s="251" t="str">
        <f>IF(ISBLANK(D40),"",IF(ISBLANK(参照用シート!$AD$4),"",参照用シート!$AD$4))</f>
        <v/>
      </c>
      <c r="B40" s="252" t="str">
        <f>IF(ISBLANK(D40),"",IF(ISBLANK(参照用シート!$AC$4),"",参照用シート!$AC$4))</f>
        <v/>
      </c>
      <c r="C40" s="253" t="str">
        <f t="shared" si="1"/>
        <v/>
      </c>
      <c r="D40" s="114"/>
      <c r="E40" s="118"/>
      <c r="F40" s="116"/>
      <c r="G40" s="132"/>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c r="AK40" s="113"/>
      <c r="AL40" s="113"/>
      <c r="AM40" s="113"/>
      <c r="AN40" s="113"/>
      <c r="AO40" s="113"/>
      <c r="AP40" s="113"/>
      <c r="AQ40" s="113"/>
      <c r="AR40" s="113"/>
      <c r="AS40" s="113"/>
      <c r="AT40" s="113"/>
      <c r="AU40" s="113"/>
      <c r="AV40" s="113"/>
      <c r="AW40" s="113"/>
      <c r="AX40" s="113"/>
      <c r="AY40" s="113"/>
      <c r="AZ40" s="113"/>
      <c r="BA40" s="113"/>
      <c r="BB40" s="113"/>
      <c r="BC40" s="113"/>
      <c r="BD40" s="113"/>
      <c r="BE40" s="113"/>
      <c r="BF40" s="113"/>
      <c r="BG40" s="113"/>
      <c r="BH40" s="113"/>
      <c r="BI40" s="113"/>
      <c r="BJ40" s="113"/>
      <c r="BK40" s="113"/>
      <c r="BL40" s="113"/>
      <c r="BM40" s="113"/>
      <c r="BN40" s="113"/>
      <c r="BO40" s="113"/>
      <c r="BP40" s="113"/>
      <c r="BQ40" s="113"/>
      <c r="BR40" s="113"/>
      <c r="BS40" s="113"/>
      <c r="BT40" s="113"/>
      <c r="BU40" s="113"/>
      <c r="BV40" s="113"/>
      <c r="BW40" s="113"/>
      <c r="BX40" s="113"/>
      <c r="BY40" s="113"/>
      <c r="BZ40" s="113"/>
      <c r="CA40" s="113"/>
      <c r="CB40" s="113"/>
      <c r="CC40" s="113"/>
      <c r="CD40" s="113"/>
      <c r="CE40" s="113"/>
      <c r="CF40" s="113"/>
      <c r="CG40" s="113"/>
      <c r="CH40" s="113"/>
      <c r="CI40" s="113"/>
      <c r="CJ40" s="113"/>
      <c r="CK40" s="113"/>
      <c r="CL40" s="113"/>
      <c r="CM40" s="113"/>
      <c r="CN40" s="113"/>
      <c r="CO40" s="113"/>
      <c r="CP40" s="113"/>
      <c r="CQ40" s="113"/>
      <c r="CR40" s="113"/>
      <c r="CS40" s="113"/>
      <c r="CT40" s="113"/>
      <c r="CU40" s="113"/>
      <c r="CV40" s="113"/>
      <c r="CW40" s="113"/>
      <c r="CX40" s="113"/>
      <c r="CY40" s="113"/>
      <c r="CZ40" s="113"/>
      <c r="DA40" s="113"/>
      <c r="DB40" s="113"/>
      <c r="DC40" s="113"/>
      <c r="DD40" s="113"/>
      <c r="DE40" s="113"/>
      <c r="DF40" s="113"/>
      <c r="DG40" s="113"/>
      <c r="DH40" s="113"/>
      <c r="DI40" s="113"/>
      <c r="DJ40" s="113"/>
      <c r="DK40" s="113"/>
      <c r="DL40" s="113"/>
      <c r="DM40" s="113"/>
      <c r="DN40" s="113"/>
      <c r="DO40" s="113"/>
      <c r="DP40" s="113"/>
      <c r="DQ40" s="113"/>
      <c r="DR40" s="113"/>
      <c r="DS40" s="113"/>
      <c r="DT40" s="113"/>
      <c r="DU40" s="113"/>
      <c r="DV40" s="113"/>
      <c r="DW40" s="113"/>
      <c r="DX40" s="113"/>
      <c r="DY40" s="113"/>
      <c r="DZ40" s="113"/>
      <c r="EA40" s="113"/>
      <c r="EB40" s="113"/>
      <c r="EC40" s="309"/>
      <c r="ED40" s="113"/>
      <c r="EE40" s="117"/>
    </row>
    <row r="41" spans="1:135" s="84" customFormat="1" ht="39" customHeight="1" x14ac:dyDescent="0.15">
      <c r="A41" s="251" t="str">
        <f>IF(ISBLANK(D41),"",IF(ISBLANK(参照用シート!$AD$4),"",参照用シート!$AD$4))</f>
        <v/>
      </c>
      <c r="B41" s="252" t="str">
        <f>IF(ISBLANK(D41),"",IF(ISBLANK(参照用シート!$AC$4),"",参照用シート!$AC$4))</f>
        <v/>
      </c>
      <c r="C41" s="253" t="str">
        <f t="shared" si="1"/>
        <v/>
      </c>
      <c r="D41" s="114"/>
      <c r="E41" s="118"/>
      <c r="F41" s="116"/>
      <c r="G41" s="132"/>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c r="AX41" s="113"/>
      <c r="AY41" s="113"/>
      <c r="AZ41" s="113"/>
      <c r="BA41" s="113"/>
      <c r="BB41" s="113"/>
      <c r="BC41" s="113"/>
      <c r="BD41" s="113"/>
      <c r="BE41" s="113"/>
      <c r="BF41" s="113"/>
      <c r="BG41" s="113"/>
      <c r="BH41" s="113"/>
      <c r="BI41" s="113"/>
      <c r="BJ41" s="113"/>
      <c r="BK41" s="113"/>
      <c r="BL41" s="113"/>
      <c r="BM41" s="113"/>
      <c r="BN41" s="113"/>
      <c r="BO41" s="113"/>
      <c r="BP41" s="113"/>
      <c r="BQ41" s="113"/>
      <c r="BR41" s="113"/>
      <c r="BS41" s="113"/>
      <c r="BT41" s="113"/>
      <c r="BU41" s="113"/>
      <c r="BV41" s="113"/>
      <c r="BW41" s="113"/>
      <c r="BX41" s="113"/>
      <c r="BY41" s="113"/>
      <c r="BZ41" s="113"/>
      <c r="CA41" s="113"/>
      <c r="CB41" s="113"/>
      <c r="CC41" s="113"/>
      <c r="CD41" s="113"/>
      <c r="CE41" s="113"/>
      <c r="CF41" s="113"/>
      <c r="CG41" s="113"/>
      <c r="CH41" s="113"/>
      <c r="CI41" s="113"/>
      <c r="CJ41" s="113"/>
      <c r="CK41" s="113"/>
      <c r="CL41" s="113"/>
      <c r="CM41" s="113"/>
      <c r="CN41" s="113"/>
      <c r="CO41" s="113"/>
      <c r="CP41" s="113"/>
      <c r="CQ41" s="113"/>
      <c r="CR41" s="113"/>
      <c r="CS41" s="113"/>
      <c r="CT41" s="113"/>
      <c r="CU41" s="113"/>
      <c r="CV41" s="113"/>
      <c r="CW41" s="113"/>
      <c r="CX41" s="113"/>
      <c r="CY41" s="113"/>
      <c r="CZ41" s="113"/>
      <c r="DA41" s="113"/>
      <c r="DB41" s="113"/>
      <c r="DC41" s="113"/>
      <c r="DD41" s="113"/>
      <c r="DE41" s="113"/>
      <c r="DF41" s="113"/>
      <c r="DG41" s="113"/>
      <c r="DH41" s="113"/>
      <c r="DI41" s="113"/>
      <c r="DJ41" s="113"/>
      <c r="DK41" s="113"/>
      <c r="DL41" s="113"/>
      <c r="DM41" s="113"/>
      <c r="DN41" s="113"/>
      <c r="DO41" s="113"/>
      <c r="DP41" s="113"/>
      <c r="DQ41" s="113"/>
      <c r="DR41" s="113"/>
      <c r="DS41" s="113"/>
      <c r="DT41" s="113"/>
      <c r="DU41" s="113"/>
      <c r="DV41" s="113"/>
      <c r="DW41" s="113"/>
      <c r="DX41" s="113"/>
      <c r="DY41" s="113"/>
      <c r="DZ41" s="113"/>
      <c r="EA41" s="113"/>
      <c r="EB41" s="113"/>
      <c r="EC41" s="309"/>
      <c r="ED41" s="113"/>
      <c r="EE41" s="117"/>
    </row>
    <row r="42" spans="1:135" s="84" customFormat="1" ht="39" customHeight="1" x14ac:dyDescent="0.15">
      <c r="A42" s="251" t="str">
        <f>IF(ISBLANK(D42),"",IF(ISBLANK(参照用シート!$AD$4),"",参照用シート!$AD$4))</f>
        <v/>
      </c>
      <c r="B42" s="252" t="str">
        <f>IF(ISBLANK(D42),"",IF(ISBLANK(参照用シート!$AC$4),"",参照用シート!$AC$4))</f>
        <v/>
      </c>
      <c r="C42" s="253" t="str">
        <f t="shared" si="1"/>
        <v/>
      </c>
      <c r="D42" s="114"/>
      <c r="E42" s="118"/>
      <c r="F42" s="116"/>
      <c r="G42" s="132"/>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c r="AK42" s="113"/>
      <c r="AL42" s="113"/>
      <c r="AM42" s="113"/>
      <c r="AN42" s="113"/>
      <c r="AO42" s="113"/>
      <c r="AP42" s="113"/>
      <c r="AQ42" s="113"/>
      <c r="AR42" s="113"/>
      <c r="AS42" s="113"/>
      <c r="AT42" s="113"/>
      <c r="AU42" s="113"/>
      <c r="AV42" s="113"/>
      <c r="AW42" s="113"/>
      <c r="AX42" s="113"/>
      <c r="AY42" s="113"/>
      <c r="AZ42" s="113"/>
      <c r="BA42" s="113"/>
      <c r="BB42" s="113"/>
      <c r="BC42" s="113"/>
      <c r="BD42" s="113"/>
      <c r="BE42" s="113"/>
      <c r="BF42" s="113"/>
      <c r="BG42" s="113"/>
      <c r="BH42" s="113"/>
      <c r="BI42" s="113"/>
      <c r="BJ42" s="113"/>
      <c r="BK42" s="113"/>
      <c r="BL42" s="113"/>
      <c r="BM42" s="113"/>
      <c r="BN42" s="113"/>
      <c r="BO42" s="113"/>
      <c r="BP42" s="113"/>
      <c r="BQ42" s="113"/>
      <c r="BR42" s="113"/>
      <c r="BS42" s="113"/>
      <c r="BT42" s="113"/>
      <c r="BU42" s="113"/>
      <c r="BV42" s="113"/>
      <c r="BW42" s="113"/>
      <c r="BX42" s="113"/>
      <c r="BY42" s="113"/>
      <c r="BZ42" s="113"/>
      <c r="CA42" s="113"/>
      <c r="CB42" s="113"/>
      <c r="CC42" s="113"/>
      <c r="CD42" s="113"/>
      <c r="CE42" s="113"/>
      <c r="CF42" s="113"/>
      <c r="CG42" s="113"/>
      <c r="CH42" s="113"/>
      <c r="CI42" s="113"/>
      <c r="CJ42" s="113"/>
      <c r="CK42" s="113"/>
      <c r="CL42" s="113"/>
      <c r="CM42" s="113"/>
      <c r="CN42" s="113"/>
      <c r="CO42" s="113"/>
      <c r="CP42" s="113"/>
      <c r="CQ42" s="113"/>
      <c r="CR42" s="113"/>
      <c r="CS42" s="113"/>
      <c r="CT42" s="113"/>
      <c r="CU42" s="113"/>
      <c r="CV42" s="113"/>
      <c r="CW42" s="113"/>
      <c r="CX42" s="113"/>
      <c r="CY42" s="113"/>
      <c r="CZ42" s="113"/>
      <c r="DA42" s="113"/>
      <c r="DB42" s="113"/>
      <c r="DC42" s="113"/>
      <c r="DD42" s="113"/>
      <c r="DE42" s="113"/>
      <c r="DF42" s="113"/>
      <c r="DG42" s="113"/>
      <c r="DH42" s="113"/>
      <c r="DI42" s="113"/>
      <c r="DJ42" s="113"/>
      <c r="DK42" s="113"/>
      <c r="DL42" s="113"/>
      <c r="DM42" s="113"/>
      <c r="DN42" s="113"/>
      <c r="DO42" s="113"/>
      <c r="DP42" s="113"/>
      <c r="DQ42" s="113"/>
      <c r="DR42" s="113"/>
      <c r="DS42" s="113"/>
      <c r="DT42" s="113"/>
      <c r="DU42" s="113"/>
      <c r="DV42" s="113"/>
      <c r="DW42" s="113"/>
      <c r="DX42" s="113"/>
      <c r="DY42" s="113"/>
      <c r="DZ42" s="113"/>
      <c r="EA42" s="113"/>
      <c r="EB42" s="113"/>
      <c r="EC42" s="309"/>
      <c r="ED42" s="113"/>
      <c r="EE42" s="117"/>
    </row>
    <row r="43" spans="1:135" s="84" customFormat="1" ht="39" customHeight="1" x14ac:dyDescent="0.15">
      <c r="A43" s="251" t="str">
        <f>IF(ISBLANK(D43),"",IF(ISBLANK(参照用シート!$AD$4),"",参照用シート!$AD$4))</f>
        <v/>
      </c>
      <c r="B43" s="252" t="str">
        <f>IF(ISBLANK(D43),"",IF(ISBLANK(参照用シート!$AC$4),"",参照用シート!$AC$4))</f>
        <v/>
      </c>
      <c r="C43" s="253" t="str">
        <f t="shared" si="1"/>
        <v/>
      </c>
      <c r="D43" s="114"/>
      <c r="E43" s="118"/>
      <c r="F43" s="116"/>
      <c r="G43" s="132"/>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3"/>
      <c r="AK43" s="113"/>
      <c r="AL43" s="113"/>
      <c r="AM43" s="113"/>
      <c r="AN43" s="113"/>
      <c r="AO43" s="113"/>
      <c r="AP43" s="113"/>
      <c r="AQ43" s="113"/>
      <c r="AR43" s="113"/>
      <c r="AS43" s="113"/>
      <c r="AT43" s="113"/>
      <c r="AU43" s="113"/>
      <c r="AV43" s="113"/>
      <c r="AW43" s="113"/>
      <c r="AX43" s="113"/>
      <c r="AY43" s="113"/>
      <c r="AZ43" s="113"/>
      <c r="BA43" s="113"/>
      <c r="BB43" s="113"/>
      <c r="BC43" s="113"/>
      <c r="BD43" s="113"/>
      <c r="BE43" s="113"/>
      <c r="BF43" s="113"/>
      <c r="BG43" s="113"/>
      <c r="BH43" s="113"/>
      <c r="BI43" s="113"/>
      <c r="BJ43" s="113"/>
      <c r="BK43" s="113"/>
      <c r="BL43" s="113"/>
      <c r="BM43" s="113"/>
      <c r="BN43" s="113"/>
      <c r="BO43" s="113"/>
      <c r="BP43" s="113"/>
      <c r="BQ43" s="113"/>
      <c r="BR43" s="113"/>
      <c r="BS43" s="113"/>
      <c r="BT43" s="113"/>
      <c r="BU43" s="113"/>
      <c r="BV43" s="113"/>
      <c r="BW43" s="113"/>
      <c r="BX43" s="113"/>
      <c r="BY43" s="113"/>
      <c r="BZ43" s="113"/>
      <c r="CA43" s="113"/>
      <c r="CB43" s="113"/>
      <c r="CC43" s="113"/>
      <c r="CD43" s="113"/>
      <c r="CE43" s="113"/>
      <c r="CF43" s="113"/>
      <c r="CG43" s="113"/>
      <c r="CH43" s="113"/>
      <c r="CI43" s="113"/>
      <c r="CJ43" s="113"/>
      <c r="CK43" s="113"/>
      <c r="CL43" s="113"/>
      <c r="CM43" s="113"/>
      <c r="CN43" s="113"/>
      <c r="CO43" s="113"/>
      <c r="CP43" s="113"/>
      <c r="CQ43" s="113"/>
      <c r="CR43" s="113"/>
      <c r="CS43" s="113"/>
      <c r="CT43" s="113"/>
      <c r="CU43" s="113"/>
      <c r="CV43" s="113"/>
      <c r="CW43" s="113"/>
      <c r="CX43" s="113"/>
      <c r="CY43" s="113"/>
      <c r="CZ43" s="113"/>
      <c r="DA43" s="113"/>
      <c r="DB43" s="113"/>
      <c r="DC43" s="113"/>
      <c r="DD43" s="113"/>
      <c r="DE43" s="113"/>
      <c r="DF43" s="113"/>
      <c r="DG43" s="113"/>
      <c r="DH43" s="113"/>
      <c r="DI43" s="113"/>
      <c r="DJ43" s="113"/>
      <c r="DK43" s="113"/>
      <c r="DL43" s="113"/>
      <c r="DM43" s="113"/>
      <c r="DN43" s="113"/>
      <c r="DO43" s="113"/>
      <c r="DP43" s="113"/>
      <c r="DQ43" s="113"/>
      <c r="DR43" s="113"/>
      <c r="DS43" s="113"/>
      <c r="DT43" s="113"/>
      <c r="DU43" s="113"/>
      <c r="DV43" s="113"/>
      <c r="DW43" s="113"/>
      <c r="DX43" s="113"/>
      <c r="DY43" s="113"/>
      <c r="DZ43" s="113"/>
      <c r="EA43" s="113"/>
      <c r="EB43" s="113"/>
      <c r="EC43" s="309"/>
      <c r="ED43" s="113"/>
      <c r="EE43" s="117"/>
    </row>
    <row r="44" spans="1:135" s="84" customFormat="1" ht="39" customHeight="1" x14ac:dyDescent="0.15">
      <c r="A44" s="251" t="str">
        <f>IF(ISBLANK(D44),"",IF(ISBLANK(参照用シート!$AD$4),"",参照用シート!$AD$4))</f>
        <v/>
      </c>
      <c r="B44" s="252" t="str">
        <f>IF(ISBLANK(D44),"",IF(ISBLANK(参照用シート!$AC$4),"",参照用シート!$AC$4))</f>
        <v/>
      </c>
      <c r="C44" s="253" t="str">
        <f t="shared" si="1"/>
        <v/>
      </c>
      <c r="D44" s="114"/>
      <c r="E44" s="118"/>
      <c r="F44" s="116"/>
      <c r="G44" s="132"/>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3"/>
      <c r="AK44" s="113"/>
      <c r="AL44" s="113"/>
      <c r="AM44" s="113"/>
      <c r="AN44" s="113"/>
      <c r="AO44" s="113"/>
      <c r="AP44" s="113"/>
      <c r="AQ44" s="113"/>
      <c r="AR44" s="113"/>
      <c r="AS44" s="113"/>
      <c r="AT44" s="113"/>
      <c r="AU44" s="113"/>
      <c r="AV44" s="113"/>
      <c r="AW44" s="113"/>
      <c r="AX44" s="113"/>
      <c r="AY44" s="113"/>
      <c r="AZ44" s="113"/>
      <c r="BA44" s="113"/>
      <c r="BB44" s="113"/>
      <c r="BC44" s="113"/>
      <c r="BD44" s="113"/>
      <c r="BE44" s="113"/>
      <c r="BF44" s="113"/>
      <c r="BG44" s="113"/>
      <c r="BH44" s="113"/>
      <c r="BI44" s="113"/>
      <c r="BJ44" s="113"/>
      <c r="BK44" s="113"/>
      <c r="BL44" s="113"/>
      <c r="BM44" s="113"/>
      <c r="BN44" s="113"/>
      <c r="BO44" s="113"/>
      <c r="BP44" s="113"/>
      <c r="BQ44" s="113"/>
      <c r="BR44" s="113"/>
      <c r="BS44" s="113"/>
      <c r="BT44" s="113"/>
      <c r="BU44" s="113"/>
      <c r="BV44" s="113"/>
      <c r="BW44" s="113"/>
      <c r="BX44" s="113"/>
      <c r="BY44" s="113"/>
      <c r="BZ44" s="113"/>
      <c r="CA44" s="113"/>
      <c r="CB44" s="113"/>
      <c r="CC44" s="113"/>
      <c r="CD44" s="113"/>
      <c r="CE44" s="113"/>
      <c r="CF44" s="113"/>
      <c r="CG44" s="113"/>
      <c r="CH44" s="113"/>
      <c r="CI44" s="113"/>
      <c r="CJ44" s="113"/>
      <c r="CK44" s="113"/>
      <c r="CL44" s="113"/>
      <c r="CM44" s="113"/>
      <c r="CN44" s="113"/>
      <c r="CO44" s="113"/>
      <c r="CP44" s="113"/>
      <c r="CQ44" s="113"/>
      <c r="CR44" s="113"/>
      <c r="CS44" s="113"/>
      <c r="CT44" s="113"/>
      <c r="CU44" s="113"/>
      <c r="CV44" s="113"/>
      <c r="CW44" s="113"/>
      <c r="CX44" s="113"/>
      <c r="CY44" s="113"/>
      <c r="CZ44" s="113"/>
      <c r="DA44" s="113"/>
      <c r="DB44" s="113"/>
      <c r="DC44" s="113"/>
      <c r="DD44" s="113"/>
      <c r="DE44" s="113"/>
      <c r="DF44" s="113"/>
      <c r="DG44" s="113"/>
      <c r="DH44" s="113"/>
      <c r="DI44" s="113"/>
      <c r="DJ44" s="113"/>
      <c r="DK44" s="113"/>
      <c r="DL44" s="113"/>
      <c r="DM44" s="113"/>
      <c r="DN44" s="113"/>
      <c r="DO44" s="113"/>
      <c r="DP44" s="113"/>
      <c r="DQ44" s="113"/>
      <c r="DR44" s="113"/>
      <c r="DS44" s="113"/>
      <c r="DT44" s="113"/>
      <c r="DU44" s="113"/>
      <c r="DV44" s="113"/>
      <c r="DW44" s="113"/>
      <c r="DX44" s="113"/>
      <c r="DY44" s="113"/>
      <c r="DZ44" s="113"/>
      <c r="EA44" s="113"/>
      <c r="EB44" s="113"/>
      <c r="EC44" s="309"/>
      <c r="ED44" s="113"/>
      <c r="EE44" s="117"/>
    </row>
    <row r="45" spans="1:135" s="84" customFormat="1" ht="39" customHeight="1" x14ac:dyDescent="0.15">
      <c r="A45" s="251" t="str">
        <f>IF(ISBLANK(D45),"",IF(ISBLANK(参照用シート!$AD$4),"",参照用シート!$AD$4))</f>
        <v/>
      </c>
      <c r="B45" s="252" t="str">
        <f>IF(ISBLANK(D45),"",IF(ISBLANK(参照用シート!$AC$4),"",参照用シート!$AC$4))</f>
        <v/>
      </c>
      <c r="C45" s="253" t="str">
        <f t="shared" si="1"/>
        <v/>
      </c>
      <c r="D45" s="114"/>
      <c r="E45" s="118"/>
      <c r="F45" s="116"/>
      <c r="G45" s="132"/>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3"/>
      <c r="AK45" s="113"/>
      <c r="AL45" s="113"/>
      <c r="AM45" s="113"/>
      <c r="AN45" s="113"/>
      <c r="AO45" s="113"/>
      <c r="AP45" s="113"/>
      <c r="AQ45" s="113"/>
      <c r="AR45" s="113"/>
      <c r="AS45" s="113"/>
      <c r="AT45" s="113"/>
      <c r="AU45" s="113"/>
      <c r="AV45" s="113"/>
      <c r="AW45" s="113"/>
      <c r="AX45" s="113"/>
      <c r="AY45" s="113"/>
      <c r="AZ45" s="113"/>
      <c r="BA45" s="113"/>
      <c r="BB45" s="113"/>
      <c r="BC45" s="113"/>
      <c r="BD45" s="113"/>
      <c r="BE45" s="113"/>
      <c r="BF45" s="113"/>
      <c r="BG45" s="113"/>
      <c r="BH45" s="113"/>
      <c r="BI45" s="113"/>
      <c r="BJ45" s="113"/>
      <c r="BK45" s="113"/>
      <c r="BL45" s="113"/>
      <c r="BM45" s="113"/>
      <c r="BN45" s="113"/>
      <c r="BO45" s="113"/>
      <c r="BP45" s="113"/>
      <c r="BQ45" s="113"/>
      <c r="BR45" s="113"/>
      <c r="BS45" s="113"/>
      <c r="BT45" s="113"/>
      <c r="BU45" s="113"/>
      <c r="BV45" s="113"/>
      <c r="BW45" s="113"/>
      <c r="BX45" s="113"/>
      <c r="BY45" s="113"/>
      <c r="BZ45" s="113"/>
      <c r="CA45" s="113"/>
      <c r="CB45" s="113"/>
      <c r="CC45" s="113"/>
      <c r="CD45" s="113"/>
      <c r="CE45" s="113"/>
      <c r="CF45" s="113"/>
      <c r="CG45" s="113"/>
      <c r="CH45" s="113"/>
      <c r="CI45" s="113"/>
      <c r="CJ45" s="113"/>
      <c r="CK45" s="113"/>
      <c r="CL45" s="113"/>
      <c r="CM45" s="113"/>
      <c r="CN45" s="113"/>
      <c r="CO45" s="113"/>
      <c r="CP45" s="113"/>
      <c r="CQ45" s="113"/>
      <c r="CR45" s="113"/>
      <c r="CS45" s="113"/>
      <c r="CT45" s="113"/>
      <c r="CU45" s="113"/>
      <c r="CV45" s="113"/>
      <c r="CW45" s="113"/>
      <c r="CX45" s="113"/>
      <c r="CY45" s="113"/>
      <c r="CZ45" s="113"/>
      <c r="DA45" s="113"/>
      <c r="DB45" s="113"/>
      <c r="DC45" s="113"/>
      <c r="DD45" s="113"/>
      <c r="DE45" s="113"/>
      <c r="DF45" s="113"/>
      <c r="DG45" s="113"/>
      <c r="DH45" s="113"/>
      <c r="DI45" s="113"/>
      <c r="DJ45" s="113"/>
      <c r="DK45" s="113"/>
      <c r="DL45" s="113"/>
      <c r="DM45" s="113"/>
      <c r="DN45" s="113"/>
      <c r="DO45" s="113"/>
      <c r="DP45" s="113"/>
      <c r="DQ45" s="113"/>
      <c r="DR45" s="113"/>
      <c r="DS45" s="113"/>
      <c r="DT45" s="113"/>
      <c r="DU45" s="113"/>
      <c r="DV45" s="113"/>
      <c r="DW45" s="113"/>
      <c r="DX45" s="113"/>
      <c r="DY45" s="113"/>
      <c r="DZ45" s="113"/>
      <c r="EA45" s="113"/>
      <c r="EB45" s="113"/>
      <c r="EC45" s="309"/>
      <c r="ED45" s="113"/>
      <c r="EE45" s="117"/>
    </row>
    <row r="46" spans="1:135" s="84" customFormat="1" ht="39" customHeight="1" x14ac:dyDescent="0.15">
      <c r="A46" s="251" t="str">
        <f>IF(ISBLANK(D46),"",IF(ISBLANK(参照用シート!$AD$4),"",参照用シート!$AD$4))</f>
        <v/>
      </c>
      <c r="B46" s="252" t="str">
        <f>IF(ISBLANK(D46),"",IF(ISBLANK(参照用シート!$AC$4),"",参照用シート!$AC$4))</f>
        <v/>
      </c>
      <c r="C46" s="253" t="str">
        <f t="shared" si="1"/>
        <v/>
      </c>
      <c r="D46" s="114"/>
      <c r="E46" s="118"/>
      <c r="F46" s="116"/>
      <c r="G46" s="132"/>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c r="AI46" s="113"/>
      <c r="AJ46" s="113"/>
      <c r="AK46" s="113"/>
      <c r="AL46" s="113"/>
      <c r="AM46" s="113"/>
      <c r="AN46" s="113"/>
      <c r="AO46" s="113"/>
      <c r="AP46" s="113"/>
      <c r="AQ46" s="113"/>
      <c r="AR46" s="113"/>
      <c r="AS46" s="113"/>
      <c r="AT46" s="113"/>
      <c r="AU46" s="113"/>
      <c r="AV46" s="113"/>
      <c r="AW46" s="113"/>
      <c r="AX46" s="113"/>
      <c r="AY46" s="113"/>
      <c r="AZ46" s="113"/>
      <c r="BA46" s="113"/>
      <c r="BB46" s="113"/>
      <c r="BC46" s="113"/>
      <c r="BD46" s="113"/>
      <c r="BE46" s="113"/>
      <c r="BF46" s="113"/>
      <c r="BG46" s="113"/>
      <c r="BH46" s="113"/>
      <c r="BI46" s="113"/>
      <c r="BJ46" s="113"/>
      <c r="BK46" s="113"/>
      <c r="BL46" s="113"/>
      <c r="BM46" s="113"/>
      <c r="BN46" s="113"/>
      <c r="BO46" s="113"/>
      <c r="BP46" s="113"/>
      <c r="BQ46" s="113"/>
      <c r="BR46" s="113"/>
      <c r="BS46" s="113"/>
      <c r="BT46" s="113"/>
      <c r="BU46" s="113"/>
      <c r="BV46" s="113"/>
      <c r="BW46" s="113"/>
      <c r="BX46" s="113"/>
      <c r="BY46" s="113"/>
      <c r="BZ46" s="113"/>
      <c r="CA46" s="113"/>
      <c r="CB46" s="113"/>
      <c r="CC46" s="113"/>
      <c r="CD46" s="113"/>
      <c r="CE46" s="113"/>
      <c r="CF46" s="113"/>
      <c r="CG46" s="113"/>
      <c r="CH46" s="113"/>
      <c r="CI46" s="113"/>
      <c r="CJ46" s="113"/>
      <c r="CK46" s="113"/>
      <c r="CL46" s="113"/>
      <c r="CM46" s="113"/>
      <c r="CN46" s="113"/>
      <c r="CO46" s="113"/>
      <c r="CP46" s="113"/>
      <c r="CQ46" s="113"/>
      <c r="CR46" s="113"/>
      <c r="CS46" s="113"/>
      <c r="CT46" s="113"/>
      <c r="CU46" s="113"/>
      <c r="CV46" s="113"/>
      <c r="CW46" s="113"/>
      <c r="CX46" s="113"/>
      <c r="CY46" s="113"/>
      <c r="CZ46" s="113"/>
      <c r="DA46" s="113"/>
      <c r="DB46" s="113"/>
      <c r="DC46" s="113"/>
      <c r="DD46" s="113"/>
      <c r="DE46" s="113"/>
      <c r="DF46" s="113"/>
      <c r="DG46" s="113"/>
      <c r="DH46" s="113"/>
      <c r="DI46" s="113"/>
      <c r="DJ46" s="113"/>
      <c r="DK46" s="113"/>
      <c r="DL46" s="113"/>
      <c r="DM46" s="113"/>
      <c r="DN46" s="113"/>
      <c r="DO46" s="113"/>
      <c r="DP46" s="113"/>
      <c r="DQ46" s="113"/>
      <c r="DR46" s="113"/>
      <c r="DS46" s="113"/>
      <c r="DT46" s="113"/>
      <c r="DU46" s="113"/>
      <c r="DV46" s="113"/>
      <c r="DW46" s="113"/>
      <c r="DX46" s="113"/>
      <c r="DY46" s="113"/>
      <c r="DZ46" s="113"/>
      <c r="EA46" s="113"/>
      <c r="EB46" s="113"/>
      <c r="EC46" s="309"/>
      <c r="ED46" s="113"/>
      <c r="EE46" s="117"/>
    </row>
    <row r="47" spans="1:135" s="84" customFormat="1" ht="39" customHeight="1" x14ac:dyDescent="0.15">
      <c r="A47" s="251" t="str">
        <f>IF(ISBLANK(D47),"",IF(ISBLANK(参照用シート!$AD$4),"",参照用シート!$AD$4))</f>
        <v/>
      </c>
      <c r="B47" s="252" t="str">
        <f>IF(ISBLANK(D47),"",IF(ISBLANK(参照用シート!$AC$4),"",参照用シート!$AC$4))</f>
        <v/>
      </c>
      <c r="C47" s="253" t="str">
        <f t="shared" si="1"/>
        <v/>
      </c>
      <c r="D47" s="114"/>
      <c r="E47" s="118"/>
      <c r="F47" s="116"/>
      <c r="G47" s="132"/>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3"/>
      <c r="AK47" s="113"/>
      <c r="AL47" s="113"/>
      <c r="AM47" s="113"/>
      <c r="AN47" s="113"/>
      <c r="AO47" s="113"/>
      <c r="AP47" s="113"/>
      <c r="AQ47" s="113"/>
      <c r="AR47" s="113"/>
      <c r="AS47" s="113"/>
      <c r="AT47" s="113"/>
      <c r="AU47" s="113"/>
      <c r="AV47" s="113"/>
      <c r="AW47" s="113"/>
      <c r="AX47" s="113"/>
      <c r="AY47" s="113"/>
      <c r="AZ47" s="113"/>
      <c r="BA47" s="113"/>
      <c r="BB47" s="113"/>
      <c r="BC47" s="113"/>
      <c r="BD47" s="113"/>
      <c r="BE47" s="113"/>
      <c r="BF47" s="113"/>
      <c r="BG47" s="113"/>
      <c r="BH47" s="113"/>
      <c r="BI47" s="113"/>
      <c r="BJ47" s="113"/>
      <c r="BK47" s="113"/>
      <c r="BL47" s="113"/>
      <c r="BM47" s="113"/>
      <c r="BN47" s="113"/>
      <c r="BO47" s="113"/>
      <c r="BP47" s="113"/>
      <c r="BQ47" s="113"/>
      <c r="BR47" s="113"/>
      <c r="BS47" s="113"/>
      <c r="BT47" s="113"/>
      <c r="BU47" s="113"/>
      <c r="BV47" s="113"/>
      <c r="BW47" s="113"/>
      <c r="BX47" s="113"/>
      <c r="BY47" s="113"/>
      <c r="BZ47" s="113"/>
      <c r="CA47" s="113"/>
      <c r="CB47" s="113"/>
      <c r="CC47" s="113"/>
      <c r="CD47" s="113"/>
      <c r="CE47" s="113"/>
      <c r="CF47" s="113"/>
      <c r="CG47" s="113"/>
      <c r="CH47" s="113"/>
      <c r="CI47" s="113"/>
      <c r="CJ47" s="113"/>
      <c r="CK47" s="113"/>
      <c r="CL47" s="113"/>
      <c r="CM47" s="113"/>
      <c r="CN47" s="113"/>
      <c r="CO47" s="113"/>
      <c r="CP47" s="113"/>
      <c r="CQ47" s="113"/>
      <c r="CR47" s="113"/>
      <c r="CS47" s="113"/>
      <c r="CT47" s="113"/>
      <c r="CU47" s="113"/>
      <c r="CV47" s="113"/>
      <c r="CW47" s="113"/>
      <c r="CX47" s="113"/>
      <c r="CY47" s="113"/>
      <c r="CZ47" s="113"/>
      <c r="DA47" s="113"/>
      <c r="DB47" s="113"/>
      <c r="DC47" s="113"/>
      <c r="DD47" s="113"/>
      <c r="DE47" s="113"/>
      <c r="DF47" s="113"/>
      <c r="DG47" s="113"/>
      <c r="DH47" s="113"/>
      <c r="DI47" s="113"/>
      <c r="DJ47" s="113"/>
      <c r="DK47" s="113"/>
      <c r="DL47" s="113"/>
      <c r="DM47" s="113"/>
      <c r="DN47" s="113"/>
      <c r="DO47" s="113"/>
      <c r="DP47" s="113"/>
      <c r="DQ47" s="113"/>
      <c r="DR47" s="113"/>
      <c r="DS47" s="113"/>
      <c r="DT47" s="113"/>
      <c r="DU47" s="113"/>
      <c r="DV47" s="113"/>
      <c r="DW47" s="113"/>
      <c r="DX47" s="113"/>
      <c r="DY47" s="113"/>
      <c r="DZ47" s="113"/>
      <c r="EA47" s="113"/>
      <c r="EB47" s="113"/>
      <c r="EC47" s="309"/>
      <c r="ED47" s="113"/>
      <c r="EE47" s="117"/>
    </row>
    <row r="48" spans="1:135" s="84" customFormat="1" ht="39" customHeight="1" x14ac:dyDescent="0.15">
      <c r="A48" s="251" t="str">
        <f>IF(ISBLANK(D48),"",IF(ISBLANK(参照用シート!$AD$4),"",参照用シート!$AD$4))</f>
        <v/>
      </c>
      <c r="B48" s="252" t="str">
        <f>IF(ISBLANK(D48),"",IF(ISBLANK(参照用シート!$AC$4),"",参照用シート!$AC$4))</f>
        <v/>
      </c>
      <c r="C48" s="253" t="str">
        <f t="shared" si="1"/>
        <v/>
      </c>
      <c r="D48" s="114"/>
      <c r="E48" s="118"/>
      <c r="F48" s="116"/>
      <c r="G48" s="132"/>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3"/>
      <c r="AK48" s="113"/>
      <c r="AL48" s="113"/>
      <c r="AM48" s="113"/>
      <c r="AN48" s="113"/>
      <c r="AO48" s="113"/>
      <c r="AP48" s="113"/>
      <c r="AQ48" s="113"/>
      <c r="AR48" s="113"/>
      <c r="AS48" s="113"/>
      <c r="AT48" s="113"/>
      <c r="AU48" s="113"/>
      <c r="AV48" s="113"/>
      <c r="AW48" s="113"/>
      <c r="AX48" s="113"/>
      <c r="AY48" s="113"/>
      <c r="AZ48" s="113"/>
      <c r="BA48" s="113"/>
      <c r="BB48" s="113"/>
      <c r="BC48" s="113"/>
      <c r="BD48" s="113"/>
      <c r="BE48" s="113"/>
      <c r="BF48" s="113"/>
      <c r="BG48" s="113"/>
      <c r="BH48" s="113"/>
      <c r="BI48" s="113"/>
      <c r="BJ48" s="113"/>
      <c r="BK48" s="113"/>
      <c r="BL48" s="113"/>
      <c r="BM48" s="113"/>
      <c r="BN48" s="113"/>
      <c r="BO48" s="113"/>
      <c r="BP48" s="113"/>
      <c r="BQ48" s="113"/>
      <c r="BR48" s="113"/>
      <c r="BS48" s="113"/>
      <c r="BT48" s="113"/>
      <c r="BU48" s="113"/>
      <c r="BV48" s="113"/>
      <c r="BW48" s="113"/>
      <c r="BX48" s="113"/>
      <c r="BY48" s="113"/>
      <c r="BZ48" s="113"/>
      <c r="CA48" s="113"/>
      <c r="CB48" s="113"/>
      <c r="CC48" s="113"/>
      <c r="CD48" s="113"/>
      <c r="CE48" s="113"/>
      <c r="CF48" s="113"/>
      <c r="CG48" s="113"/>
      <c r="CH48" s="113"/>
      <c r="CI48" s="113"/>
      <c r="CJ48" s="113"/>
      <c r="CK48" s="113"/>
      <c r="CL48" s="113"/>
      <c r="CM48" s="113"/>
      <c r="CN48" s="113"/>
      <c r="CO48" s="113"/>
      <c r="CP48" s="113"/>
      <c r="CQ48" s="113"/>
      <c r="CR48" s="113"/>
      <c r="CS48" s="113"/>
      <c r="CT48" s="113"/>
      <c r="CU48" s="113"/>
      <c r="CV48" s="113"/>
      <c r="CW48" s="113"/>
      <c r="CX48" s="113"/>
      <c r="CY48" s="113"/>
      <c r="CZ48" s="113"/>
      <c r="DA48" s="113"/>
      <c r="DB48" s="113"/>
      <c r="DC48" s="113"/>
      <c r="DD48" s="113"/>
      <c r="DE48" s="113"/>
      <c r="DF48" s="113"/>
      <c r="DG48" s="113"/>
      <c r="DH48" s="113"/>
      <c r="DI48" s="113"/>
      <c r="DJ48" s="113"/>
      <c r="DK48" s="113"/>
      <c r="DL48" s="113"/>
      <c r="DM48" s="113"/>
      <c r="DN48" s="113"/>
      <c r="DO48" s="113"/>
      <c r="DP48" s="113"/>
      <c r="DQ48" s="113"/>
      <c r="DR48" s="113"/>
      <c r="DS48" s="113"/>
      <c r="DT48" s="113"/>
      <c r="DU48" s="113"/>
      <c r="DV48" s="113"/>
      <c r="DW48" s="113"/>
      <c r="DX48" s="113"/>
      <c r="DY48" s="113"/>
      <c r="DZ48" s="113"/>
      <c r="EA48" s="113"/>
      <c r="EB48" s="113"/>
      <c r="EC48" s="309"/>
      <c r="ED48" s="113"/>
      <c r="EE48" s="117"/>
    </row>
    <row r="49" spans="1:135" s="84" customFormat="1" ht="39" customHeight="1" x14ac:dyDescent="0.15">
      <c r="A49" s="251" t="str">
        <f>IF(ISBLANK(D49),"",IF(ISBLANK(参照用シート!$AD$4),"",参照用シート!$AD$4))</f>
        <v/>
      </c>
      <c r="B49" s="252" t="str">
        <f>IF(ISBLANK(D49),"",IF(ISBLANK(参照用シート!$AC$4),"",参照用シート!$AC$4))</f>
        <v/>
      </c>
      <c r="C49" s="253" t="str">
        <f t="shared" si="1"/>
        <v/>
      </c>
      <c r="D49" s="114"/>
      <c r="E49" s="118"/>
      <c r="F49" s="116"/>
      <c r="G49" s="132"/>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113"/>
      <c r="AL49" s="113"/>
      <c r="AM49" s="113"/>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3"/>
      <c r="BN49" s="113"/>
      <c r="BO49" s="113"/>
      <c r="BP49" s="113"/>
      <c r="BQ49" s="113"/>
      <c r="BR49" s="113"/>
      <c r="BS49" s="113"/>
      <c r="BT49" s="113"/>
      <c r="BU49" s="113"/>
      <c r="BV49" s="113"/>
      <c r="BW49" s="113"/>
      <c r="BX49" s="113"/>
      <c r="BY49" s="113"/>
      <c r="BZ49" s="113"/>
      <c r="CA49" s="113"/>
      <c r="CB49" s="113"/>
      <c r="CC49" s="113"/>
      <c r="CD49" s="113"/>
      <c r="CE49" s="113"/>
      <c r="CF49" s="113"/>
      <c r="CG49" s="113"/>
      <c r="CH49" s="113"/>
      <c r="CI49" s="113"/>
      <c r="CJ49" s="113"/>
      <c r="CK49" s="113"/>
      <c r="CL49" s="113"/>
      <c r="CM49" s="113"/>
      <c r="CN49" s="113"/>
      <c r="CO49" s="113"/>
      <c r="CP49" s="113"/>
      <c r="CQ49" s="113"/>
      <c r="CR49" s="113"/>
      <c r="CS49" s="113"/>
      <c r="CT49" s="113"/>
      <c r="CU49" s="113"/>
      <c r="CV49" s="113"/>
      <c r="CW49" s="113"/>
      <c r="CX49" s="113"/>
      <c r="CY49" s="113"/>
      <c r="CZ49" s="113"/>
      <c r="DA49" s="113"/>
      <c r="DB49" s="113"/>
      <c r="DC49" s="113"/>
      <c r="DD49" s="113"/>
      <c r="DE49" s="113"/>
      <c r="DF49" s="113"/>
      <c r="DG49" s="113"/>
      <c r="DH49" s="113"/>
      <c r="DI49" s="113"/>
      <c r="DJ49" s="113"/>
      <c r="DK49" s="113"/>
      <c r="DL49" s="113"/>
      <c r="DM49" s="113"/>
      <c r="DN49" s="113"/>
      <c r="DO49" s="113"/>
      <c r="DP49" s="113"/>
      <c r="DQ49" s="113"/>
      <c r="DR49" s="113"/>
      <c r="DS49" s="113"/>
      <c r="DT49" s="113"/>
      <c r="DU49" s="113"/>
      <c r="DV49" s="113"/>
      <c r="DW49" s="113"/>
      <c r="DX49" s="113"/>
      <c r="DY49" s="113"/>
      <c r="DZ49" s="113"/>
      <c r="EA49" s="113"/>
      <c r="EB49" s="113"/>
      <c r="EC49" s="309"/>
      <c r="ED49" s="113"/>
      <c r="EE49" s="117"/>
    </row>
    <row r="50" spans="1:135" s="84" customFormat="1" ht="39" customHeight="1" x14ac:dyDescent="0.15">
      <c r="A50" s="251" t="str">
        <f>IF(ISBLANK(D50),"",IF(ISBLANK(参照用シート!$AD$4),"",参照用シート!$AD$4))</f>
        <v/>
      </c>
      <c r="B50" s="252" t="str">
        <f>IF(ISBLANK(D50),"",IF(ISBLANK(参照用シート!$AC$4),"",参照用シート!$AC$4))</f>
        <v/>
      </c>
      <c r="C50" s="253" t="str">
        <f t="shared" si="1"/>
        <v/>
      </c>
      <c r="D50" s="114"/>
      <c r="E50" s="118"/>
      <c r="F50" s="116"/>
      <c r="G50" s="132"/>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113"/>
      <c r="AL50" s="113"/>
      <c r="AM50" s="113"/>
      <c r="AN50" s="113"/>
      <c r="AO50" s="113"/>
      <c r="AP50" s="113"/>
      <c r="AQ50" s="113"/>
      <c r="AR50" s="113"/>
      <c r="AS50" s="113"/>
      <c r="AT50" s="113"/>
      <c r="AU50" s="113"/>
      <c r="AV50" s="113"/>
      <c r="AW50" s="113"/>
      <c r="AX50" s="113"/>
      <c r="AY50" s="113"/>
      <c r="AZ50" s="113"/>
      <c r="BA50" s="113"/>
      <c r="BB50" s="113"/>
      <c r="BC50" s="113"/>
      <c r="BD50" s="113"/>
      <c r="BE50" s="113"/>
      <c r="BF50" s="113"/>
      <c r="BG50" s="113"/>
      <c r="BH50" s="113"/>
      <c r="BI50" s="113"/>
      <c r="BJ50" s="113"/>
      <c r="BK50" s="113"/>
      <c r="BL50" s="113"/>
      <c r="BM50" s="113"/>
      <c r="BN50" s="113"/>
      <c r="BO50" s="113"/>
      <c r="BP50" s="113"/>
      <c r="BQ50" s="113"/>
      <c r="BR50" s="113"/>
      <c r="BS50" s="113"/>
      <c r="BT50" s="113"/>
      <c r="BU50" s="113"/>
      <c r="BV50" s="113"/>
      <c r="BW50" s="113"/>
      <c r="BX50" s="113"/>
      <c r="BY50" s="113"/>
      <c r="BZ50" s="113"/>
      <c r="CA50" s="113"/>
      <c r="CB50" s="113"/>
      <c r="CC50" s="113"/>
      <c r="CD50" s="113"/>
      <c r="CE50" s="113"/>
      <c r="CF50" s="113"/>
      <c r="CG50" s="113"/>
      <c r="CH50" s="113"/>
      <c r="CI50" s="113"/>
      <c r="CJ50" s="113"/>
      <c r="CK50" s="113"/>
      <c r="CL50" s="113"/>
      <c r="CM50" s="113"/>
      <c r="CN50" s="113"/>
      <c r="CO50" s="113"/>
      <c r="CP50" s="113"/>
      <c r="CQ50" s="113"/>
      <c r="CR50" s="113"/>
      <c r="CS50" s="113"/>
      <c r="CT50" s="113"/>
      <c r="CU50" s="113"/>
      <c r="CV50" s="113"/>
      <c r="CW50" s="113"/>
      <c r="CX50" s="113"/>
      <c r="CY50" s="113"/>
      <c r="CZ50" s="113"/>
      <c r="DA50" s="113"/>
      <c r="DB50" s="113"/>
      <c r="DC50" s="113"/>
      <c r="DD50" s="113"/>
      <c r="DE50" s="113"/>
      <c r="DF50" s="113"/>
      <c r="DG50" s="113"/>
      <c r="DH50" s="113"/>
      <c r="DI50" s="113"/>
      <c r="DJ50" s="113"/>
      <c r="DK50" s="113"/>
      <c r="DL50" s="113"/>
      <c r="DM50" s="113"/>
      <c r="DN50" s="113"/>
      <c r="DO50" s="113"/>
      <c r="DP50" s="113"/>
      <c r="DQ50" s="113"/>
      <c r="DR50" s="113"/>
      <c r="DS50" s="113"/>
      <c r="DT50" s="113"/>
      <c r="DU50" s="113"/>
      <c r="DV50" s="113"/>
      <c r="DW50" s="113"/>
      <c r="DX50" s="113"/>
      <c r="DY50" s="113"/>
      <c r="DZ50" s="113"/>
      <c r="EA50" s="113"/>
      <c r="EB50" s="113"/>
      <c r="EC50" s="309"/>
      <c r="ED50" s="113"/>
      <c r="EE50" s="117"/>
    </row>
    <row r="51" spans="1:135" s="84" customFormat="1" ht="39" customHeight="1" x14ac:dyDescent="0.15">
      <c r="A51" s="251" t="str">
        <f>IF(ISBLANK(D51),"",IF(ISBLANK(参照用シート!$AD$4),"",参照用シート!$AD$4))</f>
        <v/>
      </c>
      <c r="B51" s="252" t="str">
        <f>IF(ISBLANK(D51),"",IF(ISBLANK(参照用シート!$AC$4),"",参照用シート!$AC$4))</f>
        <v/>
      </c>
      <c r="C51" s="253" t="str">
        <f t="shared" si="1"/>
        <v/>
      </c>
      <c r="D51" s="114"/>
      <c r="E51" s="118"/>
      <c r="F51" s="116"/>
      <c r="G51" s="132"/>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3"/>
      <c r="AK51" s="113"/>
      <c r="AL51" s="113"/>
      <c r="AM51" s="113"/>
      <c r="AN51" s="113"/>
      <c r="AO51" s="113"/>
      <c r="AP51" s="113"/>
      <c r="AQ51" s="113"/>
      <c r="AR51" s="113"/>
      <c r="AS51" s="113"/>
      <c r="AT51" s="113"/>
      <c r="AU51" s="113"/>
      <c r="AV51" s="113"/>
      <c r="AW51" s="113"/>
      <c r="AX51" s="113"/>
      <c r="AY51" s="113"/>
      <c r="AZ51" s="113"/>
      <c r="BA51" s="113"/>
      <c r="BB51" s="113"/>
      <c r="BC51" s="113"/>
      <c r="BD51" s="113"/>
      <c r="BE51" s="113"/>
      <c r="BF51" s="113"/>
      <c r="BG51" s="113"/>
      <c r="BH51" s="113"/>
      <c r="BI51" s="113"/>
      <c r="BJ51" s="113"/>
      <c r="BK51" s="113"/>
      <c r="BL51" s="113"/>
      <c r="BM51" s="113"/>
      <c r="BN51" s="113"/>
      <c r="BO51" s="113"/>
      <c r="BP51" s="113"/>
      <c r="BQ51" s="113"/>
      <c r="BR51" s="113"/>
      <c r="BS51" s="113"/>
      <c r="BT51" s="113"/>
      <c r="BU51" s="113"/>
      <c r="BV51" s="113"/>
      <c r="BW51" s="113"/>
      <c r="BX51" s="113"/>
      <c r="BY51" s="113"/>
      <c r="BZ51" s="113"/>
      <c r="CA51" s="113"/>
      <c r="CB51" s="113"/>
      <c r="CC51" s="113"/>
      <c r="CD51" s="113"/>
      <c r="CE51" s="113"/>
      <c r="CF51" s="113"/>
      <c r="CG51" s="113"/>
      <c r="CH51" s="113"/>
      <c r="CI51" s="113"/>
      <c r="CJ51" s="113"/>
      <c r="CK51" s="113"/>
      <c r="CL51" s="113"/>
      <c r="CM51" s="113"/>
      <c r="CN51" s="113"/>
      <c r="CO51" s="113"/>
      <c r="CP51" s="113"/>
      <c r="CQ51" s="113"/>
      <c r="CR51" s="113"/>
      <c r="CS51" s="113"/>
      <c r="CT51" s="113"/>
      <c r="CU51" s="113"/>
      <c r="CV51" s="113"/>
      <c r="CW51" s="113"/>
      <c r="CX51" s="113"/>
      <c r="CY51" s="113"/>
      <c r="CZ51" s="113"/>
      <c r="DA51" s="113"/>
      <c r="DB51" s="113"/>
      <c r="DC51" s="113"/>
      <c r="DD51" s="113"/>
      <c r="DE51" s="113"/>
      <c r="DF51" s="113"/>
      <c r="DG51" s="113"/>
      <c r="DH51" s="113"/>
      <c r="DI51" s="113"/>
      <c r="DJ51" s="113"/>
      <c r="DK51" s="113"/>
      <c r="DL51" s="113"/>
      <c r="DM51" s="113"/>
      <c r="DN51" s="113"/>
      <c r="DO51" s="113"/>
      <c r="DP51" s="113"/>
      <c r="DQ51" s="113"/>
      <c r="DR51" s="113"/>
      <c r="DS51" s="113"/>
      <c r="DT51" s="113"/>
      <c r="DU51" s="113"/>
      <c r="DV51" s="113"/>
      <c r="DW51" s="113"/>
      <c r="DX51" s="113"/>
      <c r="DY51" s="113"/>
      <c r="DZ51" s="113"/>
      <c r="EA51" s="113"/>
      <c r="EB51" s="113"/>
      <c r="EC51" s="309"/>
      <c r="ED51" s="113"/>
      <c r="EE51" s="117"/>
    </row>
    <row r="52" spans="1:135" s="84" customFormat="1" ht="39" customHeight="1" x14ac:dyDescent="0.15">
      <c r="A52" s="251" t="str">
        <f>IF(ISBLANK(D52),"",IF(ISBLANK(参照用シート!$AD$4),"",参照用シート!$AD$4))</f>
        <v/>
      </c>
      <c r="B52" s="252" t="str">
        <f>IF(ISBLANK(D52),"",IF(ISBLANK(参照用シート!$AC$4),"",参照用シート!$AC$4))</f>
        <v/>
      </c>
      <c r="C52" s="253" t="str">
        <f t="shared" si="1"/>
        <v/>
      </c>
      <c r="D52" s="114"/>
      <c r="E52" s="118"/>
      <c r="F52" s="116"/>
      <c r="G52" s="132"/>
      <c r="H52" s="113"/>
      <c r="I52" s="113"/>
      <c r="J52" s="113"/>
      <c r="K52" s="113"/>
      <c r="L52" s="113"/>
      <c r="M52" s="113"/>
      <c r="N52" s="113"/>
      <c r="O52" s="113"/>
      <c r="P52" s="113"/>
      <c r="Q52" s="113"/>
      <c r="R52" s="113"/>
      <c r="S52" s="113"/>
      <c r="T52" s="113"/>
      <c r="U52" s="113"/>
      <c r="V52" s="113"/>
      <c r="W52" s="113"/>
      <c r="X52" s="113"/>
      <c r="Y52" s="113"/>
      <c r="Z52" s="113"/>
      <c r="AA52" s="113"/>
      <c r="AB52" s="113"/>
      <c r="AC52" s="113"/>
      <c r="AD52" s="113"/>
      <c r="AE52" s="113"/>
      <c r="AF52" s="113"/>
      <c r="AG52" s="113"/>
      <c r="AH52" s="113"/>
      <c r="AI52" s="113"/>
      <c r="AJ52" s="113"/>
      <c r="AK52" s="113"/>
      <c r="AL52" s="113"/>
      <c r="AM52" s="113"/>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3"/>
      <c r="BJ52" s="113"/>
      <c r="BK52" s="113"/>
      <c r="BL52" s="113"/>
      <c r="BM52" s="113"/>
      <c r="BN52" s="113"/>
      <c r="BO52" s="113"/>
      <c r="BP52" s="113"/>
      <c r="BQ52" s="113"/>
      <c r="BR52" s="113"/>
      <c r="BS52" s="113"/>
      <c r="BT52" s="113"/>
      <c r="BU52" s="113"/>
      <c r="BV52" s="113"/>
      <c r="BW52" s="113"/>
      <c r="BX52" s="113"/>
      <c r="BY52" s="113"/>
      <c r="BZ52" s="113"/>
      <c r="CA52" s="113"/>
      <c r="CB52" s="113"/>
      <c r="CC52" s="113"/>
      <c r="CD52" s="113"/>
      <c r="CE52" s="113"/>
      <c r="CF52" s="113"/>
      <c r="CG52" s="113"/>
      <c r="CH52" s="113"/>
      <c r="CI52" s="113"/>
      <c r="CJ52" s="113"/>
      <c r="CK52" s="113"/>
      <c r="CL52" s="113"/>
      <c r="CM52" s="113"/>
      <c r="CN52" s="113"/>
      <c r="CO52" s="113"/>
      <c r="CP52" s="113"/>
      <c r="CQ52" s="113"/>
      <c r="CR52" s="113"/>
      <c r="CS52" s="113"/>
      <c r="CT52" s="113"/>
      <c r="CU52" s="113"/>
      <c r="CV52" s="113"/>
      <c r="CW52" s="113"/>
      <c r="CX52" s="113"/>
      <c r="CY52" s="113"/>
      <c r="CZ52" s="113"/>
      <c r="DA52" s="113"/>
      <c r="DB52" s="113"/>
      <c r="DC52" s="113"/>
      <c r="DD52" s="113"/>
      <c r="DE52" s="113"/>
      <c r="DF52" s="113"/>
      <c r="DG52" s="113"/>
      <c r="DH52" s="113"/>
      <c r="DI52" s="113"/>
      <c r="DJ52" s="113"/>
      <c r="DK52" s="113"/>
      <c r="DL52" s="113"/>
      <c r="DM52" s="113"/>
      <c r="DN52" s="113"/>
      <c r="DO52" s="113"/>
      <c r="DP52" s="113"/>
      <c r="DQ52" s="113"/>
      <c r="DR52" s="113"/>
      <c r="DS52" s="113"/>
      <c r="DT52" s="113"/>
      <c r="DU52" s="113"/>
      <c r="DV52" s="113"/>
      <c r="DW52" s="113"/>
      <c r="DX52" s="113"/>
      <c r="DY52" s="113"/>
      <c r="DZ52" s="113"/>
      <c r="EA52" s="113"/>
      <c r="EB52" s="113"/>
      <c r="EC52" s="309"/>
      <c r="ED52" s="113"/>
      <c r="EE52" s="117"/>
    </row>
    <row r="53" spans="1:135" s="84" customFormat="1" ht="39" customHeight="1" x14ac:dyDescent="0.15">
      <c r="A53" s="251" t="str">
        <f>IF(ISBLANK(D53),"",IF(ISBLANK(参照用シート!$AD$4),"",参照用シート!$AD$4))</f>
        <v/>
      </c>
      <c r="B53" s="252" t="str">
        <f>IF(ISBLANK(D53),"",IF(ISBLANK(参照用シート!$AC$4),"",参照用シート!$AC$4))</f>
        <v/>
      </c>
      <c r="C53" s="253" t="str">
        <f t="shared" si="1"/>
        <v/>
      </c>
      <c r="D53" s="114"/>
      <c r="E53" s="118"/>
      <c r="F53" s="116"/>
      <c r="G53" s="132"/>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3"/>
      <c r="AK53" s="113"/>
      <c r="AL53" s="113"/>
      <c r="AM53" s="113"/>
      <c r="AN53" s="113"/>
      <c r="AO53" s="113"/>
      <c r="AP53" s="113"/>
      <c r="AQ53" s="113"/>
      <c r="AR53" s="113"/>
      <c r="AS53" s="113"/>
      <c r="AT53" s="113"/>
      <c r="AU53" s="113"/>
      <c r="AV53" s="113"/>
      <c r="AW53" s="113"/>
      <c r="AX53" s="113"/>
      <c r="AY53" s="113"/>
      <c r="AZ53" s="113"/>
      <c r="BA53" s="113"/>
      <c r="BB53" s="113"/>
      <c r="BC53" s="113"/>
      <c r="BD53" s="113"/>
      <c r="BE53" s="113"/>
      <c r="BF53" s="113"/>
      <c r="BG53" s="113"/>
      <c r="BH53" s="113"/>
      <c r="BI53" s="113"/>
      <c r="BJ53" s="113"/>
      <c r="BK53" s="113"/>
      <c r="BL53" s="113"/>
      <c r="BM53" s="113"/>
      <c r="BN53" s="113"/>
      <c r="BO53" s="113"/>
      <c r="BP53" s="113"/>
      <c r="BQ53" s="113"/>
      <c r="BR53" s="113"/>
      <c r="BS53" s="113"/>
      <c r="BT53" s="113"/>
      <c r="BU53" s="113"/>
      <c r="BV53" s="113"/>
      <c r="BW53" s="113"/>
      <c r="BX53" s="113"/>
      <c r="BY53" s="113"/>
      <c r="BZ53" s="113"/>
      <c r="CA53" s="113"/>
      <c r="CB53" s="113"/>
      <c r="CC53" s="113"/>
      <c r="CD53" s="113"/>
      <c r="CE53" s="113"/>
      <c r="CF53" s="113"/>
      <c r="CG53" s="113"/>
      <c r="CH53" s="113"/>
      <c r="CI53" s="113"/>
      <c r="CJ53" s="113"/>
      <c r="CK53" s="113"/>
      <c r="CL53" s="113"/>
      <c r="CM53" s="113"/>
      <c r="CN53" s="113"/>
      <c r="CO53" s="113"/>
      <c r="CP53" s="113"/>
      <c r="CQ53" s="113"/>
      <c r="CR53" s="113"/>
      <c r="CS53" s="113"/>
      <c r="CT53" s="113"/>
      <c r="CU53" s="113"/>
      <c r="CV53" s="113"/>
      <c r="CW53" s="113"/>
      <c r="CX53" s="113"/>
      <c r="CY53" s="113"/>
      <c r="CZ53" s="113"/>
      <c r="DA53" s="113"/>
      <c r="DB53" s="113"/>
      <c r="DC53" s="113"/>
      <c r="DD53" s="113"/>
      <c r="DE53" s="113"/>
      <c r="DF53" s="113"/>
      <c r="DG53" s="113"/>
      <c r="DH53" s="113"/>
      <c r="DI53" s="113"/>
      <c r="DJ53" s="113"/>
      <c r="DK53" s="113"/>
      <c r="DL53" s="113"/>
      <c r="DM53" s="113"/>
      <c r="DN53" s="113"/>
      <c r="DO53" s="113"/>
      <c r="DP53" s="113"/>
      <c r="DQ53" s="113"/>
      <c r="DR53" s="113"/>
      <c r="DS53" s="113"/>
      <c r="DT53" s="113"/>
      <c r="DU53" s="113"/>
      <c r="DV53" s="113"/>
      <c r="DW53" s="113"/>
      <c r="DX53" s="113"/>
      <c r="DY53" s="113"/>
      <c r="DZ53" s="113"/>
      <c r="EA53" s="113"/>
      <c r="EB53" s="113"/>
      <c r="EC53" s="309"/>
      <c r="ED53" s="113"/>
      <c r="EE53" s="117"/>
    </row>
    <row r="54" spans="1:135" s="84" customFormat="1" ht="39" customHeight="1" x14ac:dyDescent="0.15">
      <c r="A54" s="251" t="str">
        <f>IF(ISBLANK(D54),"",IF(ISBLANK(参照用シート!$AD$4),"",参照用シート!$AD$4))</f>
        <v/>
      </c>
      <c r="B54" s="252" t="str">
        <f>IF(ISBLANK(D54),"",IF(ISBLANK(参照用シート!$AC$4),"",参照用シート!$AC$4))</f>
        <v/>
      </c>
      <c r="C54" s="253" t="str">
        <f t="shared" si="1"/>
        <v/>
      </c>
      <c r="D54" s="114"/>
      <c r="E54" s="118"/>
      <c r="F54" s="116"/>
      <c r="G54" s="132"/>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113"/>
      <c r="AL54" s="113"/>
      <c r="AM54" s="113"/>
      <c r="AN54" s="113"/>
      <c r="AO54" s="113"/>
      <c r="AP54" s="113"/>
      <c r="AQ54" s="113"/>
      <c r="AR54" s="113"/>
      <c r="AS54" s="113"/>
      <c r="AT54" s="113"/>
      <c r="AU54" s="113"/>
      <c r="AV54" s="113"/>
      <c r="AW54" s="113"/>
      <c r="AX54" s="113"/>
      <c r="AY54" s="113"/>
      <c r="AZ54" s="113"/>
      <c r="BA54" s="113"/>
      <c r="BB54" s="113"/>
      <c r="BC54" s="113"/>
      <c r="BD54" s="113"/>
      <c r="BE54" s="113"/>
      <c r="BF54" s="113"/>
      <c r="BG54" s="113"/>
      <c r="BH54" s="113"/>
      <c r="BI54" s="113"/>
      <c r="BJ54" s="113"/>
      <c r="BK54" s="113"/>
      <c r="BL54" s="113"/>
      <c r="BM54" s="113"/>
      <c r="BN54" s="113"/>
      <c r="BO54" s="113"/>
      <c r="BP54" s="113"/>
      <c r="BQ54" s="113"/>
      <c r="BR54" s="113"/>
      <c r="BS54" s="113"/>
      <c r="BT54" s="113"/>
      <c r="BU54" s="113"/>
      <c r="BV54" s="113"/>
      <c r="BW54" s="113"/>
      <c r="BX54" s="113"/>
      <c r="BY54" s="113"/>
      <c r="BZ54" s="113"/>
      <c r="CA54" s="113"/>
      <c r="CB54" s="113"/>
      <c r="CC54" s="113"/>
      <c r="CD54" s="113"/>
      <c r="CE54" s="113"/>
      <c r="CF54" s="113"/>
      <c r="CG54" s="113"/>
      <c r="CH54" s="113"/>
      <c r="CI54" s="113"/>
      <c r="CJ54" s="113"/>
      <c r="CK54" s="113"/>
      <c r="CL54" s="113"/>
      <c r="CM54" s="113"/>
      <c r="CN54" s="113"/>
      <c r="CO54" s="113"/>
      <c r="CP54" s="113"/>
      <c r="CQ54" s="113"/>
      <c r="CR54" s="113"/>
      <c r="CS54" s="113"/>
      <c r="CT54" s="113"/>
      <c r="CU54" s="113"/>
      <c r="CV54" s="113"/>
      <c r="CW54" s="113"/>
      <c r="CX54" s="113"/>
      <c r="CY54" s="113"/>
      <c r="CZ54" s="113"/>
      <c r="DA54" s="113"/>
      <c r="DB54" s="113"/>
      <c r="DC54" s="113"/>
      <c r="DD54" s="113"/>
      <c r="DE54" s="113"/>
      <c r="DF54" s="113"/>
      <c r="DG54" s="113"/>
      <c r="DH54" s="113"/>
      <c r="DI54" s="113"/>
      <c r="DJ54" s="113"/>
      <c r="DK54" s="113"/>
      <c r="DL54" s="113"/>
      <c r="DM54" s="113"/>
      <c r="DN54" s="113"/>
      <c r="DO54" s="113"/>
      <c r="DP54" s="113"/>
      <c r="DQ54" s="113"/>
      <c r="DR54" s="113"/>
      <c r="DS54" s="113"/>
      <c r="DT54" s="113"/>
      <c r="DU54" s="113"/>
      <c r="DV54" s="113"/>
      <c r="DW54" s="113"/>
      <c r="DX54" s="113"/>
      <c r="DY54" s="113"/>
      <c r="DZ54" s="113"/>
      <c r="EA54" s="113"/>
      <c r="EB54" s="113"/>
      <c r="EC54" s="309"/>
      <c r="ED54" s="113"/>
      <c r="EE54" s="117"/>
    </row>
    <row r="55" spans="1:135" s="84" customFormat="1" ht="39" customHeight="1" x14ac:dyDescent="0.15">
      <c r="A55" s="251" t="str">
        <f>IF(ISBLANK(D55),"",IF(ISBLANK(参照用シート!$AD$4),"",参照用シート!$AD$4))</f>
        <v/>
      </c>
      <c r="B55" s="252" t="str">
        <f>IF(ISBLANK(D55),"",IF(ISBLANK(参照用シート!$AC$4),"",参照用シート!$AC$4))</f>
        <v/>
      </c>
      <c r="C55" s="253" t="str">
        <f t="shared" si="1"/>
        <v/>
      </c>
      <c r="D55" s="114"/>
      <c r="E55" s="118"/>
      <c r="F55" s="116"/>
      <c r="G55" s="132"/>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3"/>
      <c r="AK55" s="113"/>
      <c r="AL55" s="113"/>
      <c r="AM55" s="113"/>
      <c r="AN55" s="113"/>
      <c r="AO55" s="113"/>
      <c r="AP55" s="113"/>
      <c r="AQ55" s="113"/>
      <c r="AR55" s="113"/>
      <c r="AS55" s="113"/>
      <c r="AT55" s="113"/>
      <c r="AU55" s="113"/>
      <c r="AV55" s="113"/>
      <c r="AW55" s="113"/>
      <c r="AX55" s="113"/>
      <c r="AY55" s="113"/>
      <c r="AZ55" s="113"/>
      <c r="BA55" s="113"/>
      <c r="BB55" s="113"/>
      <c r="BC55" s="113"/>
      <c r="BD55" s="113"/>
      <c r="BE55" s="113"/>
      <c r="BF55" s="113"/>
      <c r="BG55" s="113"/>
      <c r="BH55" s="113"/>
      <c r="BI55" s="113"/>
      <c r="BJ55" s="113"/>
      <c r="BK55" s="113"/>
      <c r="BL55" s="113"/>
      <c r="BM55" s="113"/>
      <c r="BN55" s="113"/>
      <c r="BO55" s="113"/>
      <c r="BP55" s="113"/>
      <c r="BQ55" s="113"/>
      <c r="BR55" s="113"/>
      <c r="BS55" s="113"/>
      <c r="BT55" s="113"/>
      <c r="BU55" s="113"/>
      <c r="BV55" s="113"/>
      <c r="BW55" s="113"/>
      <c r="BX55" s="113"/>
      <c r="BY55" s="113"/>
      <c r="BZ55" s="113"/>
      <c r="CA55" s="113"/>
      <c r="CB55" s="113"/>
      <c r="CC55" s="113"/>
      <c r="CD55" s="113"/>
      <c r="CE55" s="113"/>
      <c r="CF55" s="113"/>
      <c r="CG55" s="113"/>
      <c r="CH55" s="113"/>
      <c r="CI55" s="113"/>
      <c r="CJ55" s="113"/>
      <c r="CK55" s="113"/>
      <c r="CL55" s="113"/>
      <c r="CM55" s="113"/>
      <c r="CN55" s="113"/>
      <c r="CO55" s="113"/>
      <c r="CP55" s="113"/>
      <c r="CQ55" s="113"/>
      <c r="CR55" s="113"/>
      <c r="CS55" s="113"/>
      <c r="CT55" s="113"/>
      <c r="CU55" s="113"/>
      <c r="CV55" s="113"/>
      <c r="CW55" s="113"/>
      <c r="CX55" s="113"/>
      <c r="CY55" s="113"/>
      <c r="CZ55" s="113"/>
      <c r="DA55" s="113"/>
      <c r="DB55" s="113"/>
      <c r="DC55" s="113"/>
      <c r="DD55" s="113"/>
      <c r="DE55" s="113"/>
      <c r="DF55" s="113"/>
      <c r="DG55" s="113"/>
      <c r="DH55" s="113"/>
      <c r="DI55" s="113"/>
      <c r="DJ55" s="113"/>
      <c r="DK55" s="113"/>
      <c r="DL55" s="113"/>
      <c r="DM55" s="113"/>
      <c r="DN55" s="113"/>
      <c r="DO55" s="113"/>
      <c r="DP55" s="113"/>
      <c r="DQ55" s="113"/>
      <c r="DR55" s="113"/>
      <c r="DS55" s="113"/>
      <c r="DT55" s="113"/>
      <c r="DU55" s="113"/>
      <c r="DV55" s="113"/>
      <c r="DW55" s="113"/>
      <c r="DX55" s="113"/>
      <c r="DY55" s="113"/>
      <c r="DZ55" s="113"/>
      <c r="EA55" s="113"/>
      <c r="EB55" s="113"/>
      <c r="EC55" s="309"/>
      <c r="ED55" s="113"/>
      <c r="EE55" s="117"/>
    </row>
    <row r="56" spans="1:135" s="84" customFormat="1" ht="39" customHeight="1" x14ac:dyDescent="0.15">
      <c r="A56" s="251" t="str">
        <f>IF(ISBLANK(D56),"",IF(ISBLANK(参照用シート!$AD$4),"",参照用シート!$AD$4))</f>
        <v/>
      </c>
      <c r="B56" s="252" t="str">
        <f>IF(ISBLANK(D56),"",IF(ISBLANK(参照用シート!$AC$4),"",参照用シート!$AC$4))</f>
        <v/>
      </c>
      <c r="C56" s="253" t="str">
        <f t="shared" si="1"/>
        <v/>
      </c>
      <c r="D56" s="114"/>
      <c r="E56" s="118"/>
      <c r="F56" s="116"/>
      <c r="G56" s="132"/>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113"/>
      <c r="AL56" s="113"/>
      <c r="AM56" s="113"/>
      <c r="AN56" s="113"/>
      <c r="AO56" s="113"/>
      <c r="AP56" s="113"/>
      <c r="AQ56" s="113"/>
      <c r="AR56" s="113"/>
      <c r="AS56" s="113"/>
      <c r="AT56" s="113"/>
      <c r="AU56" s="113"/>
      <c r="AV56" s="113"/>
      <c r="AW56" s="113"/>
      <c r="AX56" s="113"/>
      <c r="AY56" s="113"/>
      <c r="AZ56" s="113"/>
      <c r="BA56" s="113"/>
      <c r="BB56" s="113"/>
      <c r="BC56" s="113"/>
      <c r="BD56" s="113"/>
      <c r="BE56" s="113"/>
      <c r="BF56" s="113"/>
      <c r="BG56" s="113"/>
      <c r="BH56" s="113"/>
      <c r="BI56" s="113"/>
      <c r="BJ56" s="113"/>
      <c r="BK56" s="113"/>
      <c r="BL56" s="113"/>
      <c r="BM56" s="113"/>
      <c r="BN56" s="113"/>
      <c r="BO56" s="113"/>
      <c r="BP56" s="113"/>
      <c r="BQ56" s="113"/>
      <c r="BR56" s="113"/>
      <c r="BS56" s="113"/>
      <c r="BT56" s="113"/>
      <c r="BU56" s="113"/>
      <c r="BV56" s="113"/>
      <c r="BW56" s="113"/>
      <c r="BX56" s="113"/>
      <c r="BY56" s="113"/>
      <c r="BZ56" s="113"/>
      <c r="CA56" s="113"/>
      <c r="CB56" s="113"/>
      <c r="CC56" s="113"/>
      <c r="CD56" s="113"/>
      <c r="CE56" s="113"/>
      <c r="CF56" s="113"/>
      <c r="CG56" s="113"/>
      <c r="CH56" s="113"/>
      <c r="CI56" s="113"/>
      <c r="CJ56" s="113"/>
      <c r="CK56" s="113"/>
      <c r="CL56" s="113"/>
      <c r="CM56" s="113"/>
      <c r="CN56" s="113"/>
      <c r="CO56" s="113"/>
      <c r="CP56" s="113"/>
      <c r="CQ56" s="113"/>
      <c r="CR56" s="113"/>
      <c r="CS56" s="113"/>
      <c r="CT56" s="113"/>
      <c r="CU56" s="113"/>
      <c r="CV56" s="113"/>
      <c r="CW56" s="113"/>
      <c r="CX56" s="113"/>
      <c r="CY56" s="113"/>
      <c r="CZ56" s="113"/>
      <c r="DA56" s="113"/>
      <c r="DB56" s="113"/>
      <c r="DC56" s="113"/>
      <c r="DD56" s="113"/>
      <c r="DE56" s="113"/>
      <c r="DF56" s="113"/>
      <c r="DG56" s="113"/>
      <c r="DH56" s="113"/>
      <c r="DI56" s="113"/>
      <c r="DJ56" s="113"/>
      <c r="DK56" s="113"/>
      <c r="DL56" s="113"/>
      <c r="DM56" s="113"/>
      <c r="DN56" s="113"/>
      <c r="DO56" s="113"/>
      <c r="DP56" s="113"/>
      <c r="DQ56" s="113"/>
      <c r="DR56" s="113"/>
      <c r="DS56" s="113"/>
      <c r="DT56" s="113"/>
      <c r="DU56" s="113"/>
      <c r="DV56" s="113"/>
      <c r="DW56" s="113"/>
      <c r="DX56" s="113"/>
      <c r="DY56" s="113"/>
      <c r="DZ56" s="113"/>
      <c r="EA56" s="113"/>
      <c r="EB56" s="113"/>
      <c r="EC56" s="309"/>
      <c r="ED56" s="113"/>
      <c r="EE56" s="117"/>
    </row>
    <row r="57" spans="1:135" s="84" customFormat="1" ht="39" customHeight="1" x14ac:dyDescent="0.15">
      <c r="A57" s="251" t="str">
        <f>IF(ISBLANK(D57),"",IF(ISBLANK(参照用シート!$AD$4),"",参照用シート!$AD$4))</f>
        <v/>
      </c>
      <c r="B57" s="252" t="str">
        <f>IF(ISBLANK(D57),"",IF(ISBLANK(参照用シート!$AC$4),"",参照用シート!$AC$4))</f>
        <v/>
      </c>
      <c r="C57" s="253" t="str">
        <f t="shared" si="1"/>
        <v/>
      </c>
      <c r="D57" s="114"/>
      <c r="E57" s="118"/>
      <c r="F57" s="116"/>
      <c r="G57" s="132"/>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3"/>
      <c r="AI57" s="113"/>
      <c r="AJ57" s="113"/>
      <c r="AK57" s="113"/>
      <c r="AL57" s="113"/>
      <c r="AM57" s="113"/>
      <c r="AN57" s="113"/>
      <c r="AO57" s="113"/>
      <c r="AP57" s="113"/>
      <c r="AQ57" s="113"/>
      <c r="AR57" s="113"/>
      <c r="AS57" s="113"/>
      <c r="AT57" s="113"/>
      <c r="AU57" s="113"/>
      <c r="AV57" s="113"/>
      <c r="AW57" s="113"/>
      <c r="AX57" s="113"/>
      <c r="AY57" s="113"/>
      <c r="AZ57" s="113"/>
      <c r="BA57" s="113"/>
      <c r="BB57" s="113"/>
      <c r="BC57" s="113"/>
      <c r="BD57" s="113"/>
      <c r="BE57" s="113"/>
      <c r="BF57" s="113"/>
      <c r="BG57" s="113"/>
      <c r="BH57" s="113"/>
      <c r="BI57" s="113"/>
      <c r="BJ57" s="113"/>
      <c r="BK57" s="113"/>
      <c r="BL57" s="113"/>
      <c r="BM57" s="113"/>
      <c r="BN57" s="113"/>
      <c r="BO57" s="113"/>
      <c r="BP57" s="113"/>
      <c r="BQ57" s="113"/>
      <c r="BR57" s="113"/>
      <c r="BS57" s="113"/>
      <c r="BT57" s="113"/>
      <c r="BU57" s="113"/>
      <c r="BV57" s="113"/>
      <c r="BW57" s="113"/>
      <c r="BX57" s="113"/>
      <c r="BY57" s="113"/>
      <c r="BZ57" s="113"/>
      <c r="CA57" s="113"/>
      <c r="CB57" s="113"/>
      <c r="CC57" s="113"/>
      <c r="CD57" s="113"/>
      <c r="CE57" s="113"/>
      <c r="CF57" s="113"/>
      <c r="CG57" s="113"/>
      <c r="CH57" s="113"/>
      <c r="CI57" s="113"/>
      <c r="CJ57" s="113"/>
      <c r="CK57" s="113"/>
      <c r="CL57" s="113"/>
      <c r="CM57" s="113"/>
      <c r="CN57" s="113"/>
      <c r="CO57" s="113"/>
      <c r="CP57" s="113"/>
      <c r="CQ57" s="113"/>
      <c r="CR57" s="113"/>
      <c r="CS57" s="113"/>
      <c r="CT57" s="113"/>
      <c r="CU57" s="113"/>
      <c r="CV57" s="113"/>
      <c r="CW57" s="113"/>
      <c r="CX57" s="113"/>
      <c r="CY57" s="113"/>
      <c r="CZ57" s="113"/>
      <c r="DA57" s="113"/>
      <c r="DB57" s="113"/>
      <c r="DC57" s="113"/>
      <c r="DD57" s="113"/>
      <c r="DE57" s="113"/>
      <c r="DF57" s="113"/>
      <c r="DG57" s="113"/>
      <c r="DH57" s="113"/>
      <c r="DI57" s="113"/>
      <c r="DJ57" s="113"/>
      <c r="DK57" s="113"/>
      <c r="DL57" s="113"/>
      <c r="DM57" s="113"/>
      <c r="DN57" s="113"/>
      <c r="DO57" s="113"/>
      <c r="DP57" s="113"/>
      <c r="DQ57" s="113"/>
      <c r="DR57" s="113"/>
      <c r="DS57" s="113"/>
      <c r="DT57" s="113"/>
      <c r="DU57" s="113"/>
      <c r="DV57" s="113"/>
      <c r="DW57" s="113"/>
      <c r="DX57" s="113"/>
      <c r="DY57" s="113"/>
      <c r="DZ57" s="113"/>
      <c r="EA57" s="113"/>
      <c r="EB57" s="113"/>
      <c r="EC57" s="309"/>
      <c r="ED57" s="113"/>
      <c r="EE57" s="117"/>
    </row>
    <row r="58" spans="1:135" s="84" customFormat="1" ht="39" customHeight="1" x14ac:dyDescent="0.15">
      <c r="A58" s="251" t="str">
        <f>IF(ISBLANK(D58),"",IF(ISBLANK(参照用シート!$AD$4),"",参照用シート!$AD$4))</f>
        <v/>
      </c>
      <c r="B58" s="252" t="str">
        <f>IF(ISBLANK(D58),"",IF(ISBLANK(参照用シート!$AC$4),"",参照用シート!$AC$4))</f>
        <v/>
      </c>
      <c r="C58" s="253" t="str">
        <f t="shared" si="1"/>
        <v/>
      </c>
      <c r="D58" s="114"/>
      <c r="E58" s="118"/>
      <c r="F58" s="116"/>
      <c r="G58" s="132"/>
      <c r="H58" s="113"/>
      <c r="I58" s="113"/>
      <c r="J58" s="113"/>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3"/>
      <c r="AH58" s="113"/>
      <c r="AI58" s="113"/>
      <c r="AJ58" s="113"/>
      <c r="AK58" s="113"/>
      <c r="AL58" s="113"/>
      <c r="AM58" s="113"/>
      <c r="AN58" s="113"/>
      <c r="AO58" s="113"/>
      <c r="AP58" s="113"/>
      <c r="AQ58" s="113"/>
      <c r="AR58" s="113"/>
      <c r="AS58" s="113"/>
      <c r="AT58" s="113"/>
      <c r="AU58" s="113"/>
      <c r="AV58" s="113"/>
      <c r="AW58" s="113"/>
      <c r="AX58" s="113"/>
      <c r="AY58" s="113"/>
      <c r="AZ58" s="113"/>
      <c r="BA58" s="113"/>
      <c r="BB58" s="113"/>
      <c r="BC58" s="113"/>
      <c r="BD58" s="113"/>
      <c r="BE58" s="113"/>
      <c r="BF58" s="113"/>
      <c r="BG58" s="113"/>
      <c r="BH58" s="113"/>
      <c r="BI58" s="113"/>
      <c r="BJ58" s="113"/>
      <c r="BK58" s="113"/>
      <c r="BL58" s="113"/>
      <c r="BM58" s="113"/>
      <c r="BN58" s="113"/>
      <c r="BO58" s="113"/>
      <c r="BP58" s="113"/>
      <c r="BQ58" s="113"/>
      <c r="BR58" s="113"/>
      <c r="BS58" s="113"/>
      <c r="BT58" s="113"/>
      <c r="BU58" s="113"/>
      <c r="BV58" s="113"/>
      <c r="BW58" s="113"/>
      <c r="BX58" s="113"/>
      <c r="BY58" s="113"/>
      <c r="BZ58" s="113"/>
      <c r="CA58" s="113"/>
      <c r="CB58" s="113"/>
      <c r="CC58" s="113"/>
      <c r="CD58" s="113"/>
      <c r="CE58" s="113"/>
      <c r="CF58" s="113"/>
      <c r="CG58" s="113"/>
      <c r="CH58" s="113"/>
      <c r="CI58" s="113"/>
      <c r="CJ58" s="113"/>
      <c r="CK58" s="113"/>
      <c r="CL58" s="113"/>
      <c r="CM58" s="113"/>
      <c r="CN58" s="113"/>
      <c r="CO58" s="113"/>
      <c r="CP58" s="113"/>
      <c r="CQ58" s="113"/>
      <c r="CR58" s="113"/>
      <c r="CS58" s="113"/>
      <c r="CT58" s="113"/>
      <c r="CU58" s="113"/>
      <c r="CV58" s="113"/>
      <c r="CW58" s="113"/>
      <c r="CX58" s="113"/>
      <c r="CY58" s="113"/>
      <c r="CZ58" s="113"/>
      <c r="DA58" s="113"/>
      <c r="DB58" s="113"/>
      <c r="DC58" s="113"/>
      <c r="DD58" s="113"/>
      <c r="DE58" s="113"/>
      <c r="DF58" s="113"/>
      <c r="DG58" s="113"/>
      <c r="DH58" s="113"/>
      <c r="DI58" s="113"/>
      <c r="DJ58" s="113"/>
      <c r="DK58" s="113"/>
      <c r="DL58" s="113"/>
      <c r="DM58" s="113"/>
      <c r="DN58" s="113"/>
      <c r="DO58" s="113"/>
      <c r="DP58" s="113"/>
      <c r="DQ58" s="113"/>
      <c r="DR58" s="113"/>
      <c r="DS58" s="113"/>
      <c r="DT58" s="113"/>
      <c r="DU58" s="113"/>
      <c r="DV58" s="113"/>
      <c r="DW58" s="113"/>
      <c r="DX58" s="113"/>
      <c r="DY58" s="113"/>
      <c r="DZ58" s="113"/>
      <c r="EA58" s="113"/>
      <c r="EB58" s="113"/>
      <c r="EC58" s="309"/>
      <c r="ED58" s="113"/>
      <c r="EE58" s="117"/>
    </row>
    <row r="59" spans="1:135" s="84" customFormat="1" ht="39" customHeight="1" x14ac:dyDescent="0.15">
      <c r="A59" s="251" t="str">
        <f>IF(ISBLANK(D59),"",IF(ISBLANK(参照用シート!$AD$4),"",参照用シート!$AD$4))</f>
        <v/>
      </c>
      <c r="B59" s="252" t="str">
        <f>IF(ISBLANK(D59),"",IF(ISBLANK(参照用シート!$AC$4),"",参照用シート!$AC$4))</f>
        <v/>
      </c>
      <c r="C59" s="253" t="str">
        <f t="shared" si="1"/>
        <v/>
      </c>
      <c r="D59" s="114"/>
      <c r="E59" s="118"/>
      <c r="F59" s="116"/>
      <c r="G59" s="132"/>
      <c r="H59" s="113"/>
      <c r="I59" s="113"/>
      <c r="J59" s="113"/>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13"/>
      <c r="AH59" s="113"/>
      <c r="AI59" s="113"/>
      <c r="AJ59" s="113"/>
      <c r="AK59" s="113"/>
      <c r="AL59" s="113"/>
      <c r="AM59" s="113"/>
      <c r="AN59" s="113"/>
      <c r="AO59" s="113"/>
      <c r="AP59" s="113"/>
      <c r="AQ59" s="113"/>
      <c r="AR59" s="113"/>
      <c r="AS59" s="113"/>
      <c r="AT59" s="113"/>
      <c r="AU59" s="113"/>
      <c r="AV59" s="113"/>
      <c r="AW59" s="113"/>
      <c r="AX59" s="113"/>
      <c r="AY59" s="113"/>
      <c r="AZ59" s="113"/>
      <c r="BA59" s="113"/>
      <c r="BB59" s="113"/>
      <c r="BC59" s="113"/>
      <c r="BD59" s="113"/>
      <c r="BE59" s="113"/>
      <c r="BF59" s="113"/>
      <c r="BG59" s="113"/>
      <c r="BH59" s="113"/>
      <c r="BI59" s="113"/>
      <c r="BJ59" s="113"/>
      <c r="BK59" s="113"/>
      <c r="BL59" s="113"/>
      <c r="BM59" s="113"/>
      <c r="BN59" s="113"/>
      <c r="BO59" s="113"/>
      <c r="BP59" s="113"/>
      <c r="BQ59" s="113"/>
      <c r="BR59" s="113"/>
      <c r="BS59" s="113"/>
      <c r="BT59" s="113"/>
      <c r="BU59" s="113"/>
      <c r="BV59" s="113"/>
      <c r="BW59" s="113"/>
      <c r="BX59" s="113"/>
      <c r="BY59" s="113"/>
      <c r="BZ59" s="113"/>
      <c r="CA59" s="113"/>
      <c r="CB59" s="113"/>
      <c r="CC59" s="113"/>
      <c r="CD59" s="113"/>
      <c r="CE59" s="113"/>
      <c r="CF59" s="113"/>
      <c r="CG59" s="113"/>
      <c r="CH59" s="113"/>
      <c r="CI59" s="113"/>
      <c r="CJ59" s="113"/>
      <c r="CK59" s="113"/>
      <c r="CL59" s="113"/>
      <c r="CM59" s="113"/>
      <c r="CN59" s="113"/>
      <c r="CO59" s="113"/>
      <c r="CP59" s="113"/>
      <c r="CQ59" s="113"/>
      <c r="CR59" s="113"/>
      <c r="CS59" s="113"/>
      <c r="CT59" s="113"/>
      <c r="CU59" s="113"/>
      <c r="CV59" s="113"/>
      <c r="CW59" s="113"/>
      <c r="CX59" s="113"/>
      <c r="CY59" s="113"/>
      <c r="CZ59" s="113"/>
      <c r="DA59" s="113"/>
      <c r="DB59" s="113"/>
      <c r="DC59" s="113"/>
      <c r="DD59" s="113"/>
      <c r="DE59" s="113"/>
      <c r="DF59" s="113"/>
      <c r="DG59" s="113"/>
      <c r="DH59" s="113"/>
      <c r="DI59" s="113"/>
      <c r="DJ59" s="113"/>
      <c r="DK59" s="113"/>
      <c r="DL59" s="113"/>
      <c r="DM59" s="113"/>
      <c r="DN59" s="113"/>
      <c r="DO59" s="113"/>
      <c r="DP59" s="113"/>
      <c r="DQ59" s="113"/>
      <c r="DR59" s="113"/>
      <c r="DS59" s="113"/>
      <c r="DT59" s="113"/>
      <c r="DU59" s="113"/>
      <c r="DV59" s="113"/>
      <c r="DW59" s="113"/>
      <c r="DX59" s="113"/>
      <c r="DY59" s="113"/>
      <c r="DZ59" s="113"/>
      <c r="EA59" s="113"/>
      <c r="EB59" s="113"/>
      <c r="EC59" s="309"/>
      <c r="ED59" s="113"/>
      <c r="EE59" s="117"/>
    </row>
    <row r="60" spans="1:135" s="84" customFormat="1" ht="39" customHeight="1" x14ac:dyDescent="0.15">
      <c r="A60" s="251" t="str">
        <f>IF(ISBLANK(D60),"",IF(ISBLANK(参照用シート!$AD$4),"",参照用シート!$AD$4))</f>
        <v/>
      </c>
      <c r="B60" s="252" t="str">
        <f>IF(ISBLANK(D60),"",IF(ISBLANK(参照用シート!$AC$4),"",参照用シート!$AC$4))</f>
        <v/>
      </c>
      <c r="C60" s="253" t="str">
        <f t="shared" si="1"/>
        <v/>
      </c>
      <c r="D60" s="114"/>
      <c r="E60" s="118"/>
      <c r="F60" s="116"/>
      <c r="G60" s="132"/>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c r="AE60" s="113"/>
      <c r="AF60" s="113"/>
      <c r="AG60" s="113"/>
      <c r="AH60" s="113"/>
      <c r="AI60" s="113"/>
      <c r="AJ60" s="113"/>
      <c r="AK60" s="113"/>
      <c r="AL60" s="113"/>
      <c r="AM60" s="113"/>
      <c r="AN60" s="113"/>
      <c r="AO60" s="113"/>
      <c r="AP60" s="113"/>
      <c r="AQ60" s="113"/>
      <c r="AR60" s="113"/>
      <c r="AS60" s="113"/>
      <c r="AT60" s="113"/>
      <c r="AU60" s="113"/>
      <c r="AV60" s="113"/>
      <c r="AW60" s="113"/>
      <c r="AX60" s="113"/>
      <c r="AY60" s="113"/>
      <c r="AZ60" s="113"/>
      <c r="BA60" s="113"/>
      <c r="BB60" s="113"/>
      <c r="BC60" s="113"/>
      <c r="BD60" s="113"/>
      <c r="BE60" s="113"/>
      <c r="BF60" s="113"/>
      <c r="BG60" s="113"/>
      <c r="BH60" s="113"/>
      <c r="BI60" s="113"/>
      <c r="BJ60" s="113"/>
      <c r="BK60" s="113"/>
      <c r="BL60" s="113"/>
      <c r="BM60" s="113"/>
      <c r="BN60" s="113"/>
      <c r="BO60" s="113"/>
      <c r="BP60" s="113"/>
      <c r="BQ60" s="113"/>
      <c r="BR60" s="113"/>
      <c r="BS60" s="113"/>
      <c r="BT60" s="113"/>
      <c r="BU60" s="113"/>
      <c r="BV60" s="113"/>
      <c r="BW60" s="113"/>
      <c r="BX60" s="113"/>
      <c r="BY60" s="113"/>
      <c r="BZ60" s="113"/>
      <c r="CA60" s="113"/>
      <c r="CB60" s="113"/>
      <c r="CC60" s="113"/>
      <c r="CD60" s="113"/>
      <c r="CE60" s="113"/>
      <c r="CF60" s="113"/>
      <c r="CG60" s="113"/>
      <c r="CH60" s="113"/>
      <c r="CI60" s="113"/>
      <c r="CJ60" s="113"/>
      <c r="CK60" s="113"/>
      <c r="CL60" s="113"/>
      <c r="CM60" s="113"/>
      <c r="CN60" s="113"/>
      <c r="CO60" s="113"/>
      <c r="CP60" s="113"/>
      <c r="CQ60" s="113"/>
      <c r="CR60" s="113"/>
      <c r="CS60" s="113"/>
      <c r="CT60" s="113"/>
      <c r="CU60" s="113"/>
      <c r="CV60" s="113"/>
      <c r="CW60" s="113"/>
      <c r="CX60" s="113"/>
      <c r="CY60" s="113"/>
      <c r="CZ60" s="113"/>
      <c r="DA60" s="113"/>
      <c r="DB60" s="113"/>
      <c r="DC60" s="113"/>
      <c r="DD60" s="113"/>
      <c r="DE60" s="113"/>
      <c r="DF60" s="113"/>
      <c r="DG60" s="113"/>
      <c r="DH60" s="113"/>
      <c r="DI60" s="113"/>
      <c r="DJ60" s="113"/>
      <c r="DK60" s="113"/>
      <c r="DL60" s="113"/>
      <c r="DM60" s="113"/>
      <c r="DN60" s="113"/>
      <c r="DO60" s="113"/>
      <c r="DP60" s="113"/>
      <c r="DQ60" s="113"/>
      <c r="DR60" s="113"/>
      <c r="DS60" s="113"/>
      <c r="DT60" s="113"/>
      <c r="DU60" s="113"/>
      <c r="DV60" s="113"/>
      <c r="DW60" s="113"/>
      <c r="DX60" s="113"/>
      <c r="DY60" s="113"/>
      <c r="DZ60" s="113"/>
      <c r="EA60" s="113"/>
      <c r="EB60" s="113"/>
      <c r="EC60" s="309"/>
      <c r="ED60" s="113"/>
      <c r="EE60" s="117"/>
    </row>
    <row r="61" spans="1:135" s="84" customFormat="1" ht="39" customHeight="1" x14ac:dyDescent="0.15">
      <c r="A61" s="251" t="str">
        <f>IF(ISBLANK(D61),"",IF(ISBLANK(参照用シート!$AD$4),"",参照用シート!$AD$4))</f>
        <v/>
      </c>
      <c r="B61" s="252" t="str">
        <f>IF(ISBLANK(D61),"",IF(ISBLANK(参照用シート!$AC$4),"",参照用シート!$AC$4))</f>
        <v/>
      </c>
      <c r="C61" s="253" t="str">
        <f t="shared" si="1"/>
        <v/>
      </c>
      <c r="D61" s="114"/>
      <c r="E61" s="118"/>
      <c r="F61" s="116"/>
      <c r="G61" s="132"/>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309"/>
      <c r="ED61" s="113"/>
      <c r="EE61" s="117"/>
    </row>
    <row r="62" spans="1:135" s="84" customFormat="1" ht="39" customHeight="1" x14ac:dyDescent="0.15">
      <c r="A62" s="251" t="str">
        <f>IF(ISBLANK(D62),"",IF(ISBLANK(参照用シート!$AD$4),"",参照用シート!$AD$4))</f>
        <v/>
      </c>
      <c r="B62" s="252" t="str">
        <f>IF(ISBLANK(D62),"",IF(ISBLANK(参照用シート!$AC$4),"",参照用シート!$AC$4))</f>
        <v/>
      </c>
      <c r="C62" s="253" t="str">
        <f t="shared" si="1"/>
        <v/>
      </c>
      <c r="D62" s="114"/>
      <c r="E62" s="118"/>
      <c r="F62" s="116"/>
      <c r="G62" s="132"/>
      <c r="H62" s="113"/>
      <c r="I62" s="113"/>
      <c r="J62" s="113"/>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3"/>
      <c r="AH62" s="113"/>
      <c r="AI62" s="113"/>
      <c r="AJ62" s="113"/>
      <c r="AK62" s="113"/>
      <c r="AL62" s="113"/>
      <c r="AM62" s="113"/>
      <c r="AN62" s="113"/>
      <c r="AO62" s="113"/>
      <c r="AP62" s="113"/>
      <c r="AQ62" s="113"/>
      <c r="AR62" s="113"/>
      <c r="AS62" s="113"/>
      <c r="AT62" s="113"/>
      <c r="AU62" s="113"/>
      <c r="AV62" s="113"/>
      <c r="AW62" s="113"/>
      <c r="AX62" s="113"/>
      <c r="AY62" s="113"/>
      <c r="AZ62" s="113"/>
      <c r="BA62" s="113"/>
      <c r="BB62" s="113"/>
      <c r="BC62" s="113"/>
      <c r="BD62" s="113"/>
      <c r="BE62" s="113"/>
      <c r="BF62" s="113"/>
      <c r="BG62" s="113"/>
      <c r="BH62" s="113"/>
      <c r="BI62" s="113"/>
      <c r="BJ62" s="113"/>
      <c r="BK62" s="113"/>
      <c r="BL62" s="113"/>
      <c r="BM62" s="113"/>
      <c r="BN62" s="113"/>
      <c r="BO62" s="113"/>
      <c r="BP62" s="113"/>
      <c r="BQ62" s="113"/>
      <c r="BR62" s="113"/>
      <c r="BS62" s="113"/>
      <c r="BT62" s="113"/>
      <c r="BU62" s="113"/>
      <c r="BV62" s="113"/>
      <c r="BW62" s="113"/>
      <c r="BX62" s="113"/>
      <c r="BY62" s="113"/>
      <c r="BZ62" s="113"/>
      <c r="CA62" s="113"/>
      <c r="CB62" s="113"/>
      <c r="CC62" s="113"/>
      <c r="CD62" s="113"/>
      <c r="CE62" s="113"/>
      <c r="CF62" s="113"/>
      <c r="CG62" s="113"/>
      <c r="CH62" s="113"/>
      <c r="CI62" s="113"/>
      <c r="CJ62" s="113"/>
      <c r="CK62" s="113"/>
      <c r="CL62" s="113"/>
      <c r="CM62" s="113"/>
      <c r="CN62" s="113"/>
      <c r="CO62" s="113"/>
      <c r="CP62" s="113"/>
      <c r="CQ62" s="113"/>
      <c r="CR62" s="113"/>
      <c r="CS62" s="113"/>
      <c r="CT62" s="113"/>
      <c r="CU62" s="113"/>
      <c r="CV62" s="113"/>
      <c r="CW62" s="113"/>
      <c r="CX62" s="113"/>
      <c r="CY62" s="113"/>
      <c r="CZ62" s="113"/>
      <c r="DA62" s="113"/>
      <c r="DB62" s="113"/>
      <c r="DC62" s="113"/>
      <c r="DD62" s="113"/>
      <c r="DE62" s="113"/>
      <c r="DF62" s="113"/>
      <c r="DG62" s="113"/>
      <c r="DH62" s="113"/>
      <c r="DI62" s="113"/>
      <c r="DJ62" s="113"/>
      <c r="DK62" s="113"/>
      <c r="DL62" s="113"/>
      <c r="DM62" s="113"/>
      <c r="DN62" s="113"/>
      <c r="DO62" s="113"/>
      <c r="DP62" s="113"/>
      <c r="DQ62" s="113"/>
      <c r="DR62" s="113"/>
      <c r="DS62" s="113"/>
      <c r="DT62" s="113"/>
      <c r="DU62" s="113"/>
      <c r="DV62" s="113"/>
      <c r="DW62" s="113"/>
      <c r="DX62" s="113"/>
      <c r="DY62" s="113"/>
      <c r="DZ62" s="113"/>
      <c r="EA62" s="113"/>
      <c r="EB62" s="113"/>
      <c r="EC62" s="309"/>
      <c r="ED62" s="113"/>
      <c r="EE62" s="117"/>
    </row>
    <row r="63" spans="1:135" s="84" customFormat="1" ht="39" customHeight="1" x14ac:dyDescent="0.15">
      <c r="A63" s="251" t="str">
        <f>IF(ISBLANK(D63),"",IF(ISBLANK(参照用シート!$AD$4),"",参照用シート!$AD$4))</f>
        <v/>
      </c>
      <c r="B63" s="252" t="str">
        <f>IF(ISBLANK(D63),"",IF(ISBLANK(参照用シート!$AC$4),"",参照用シート!$AC$4))</f>
        <v/>
      </c>
      <c r="C63" s="253" t="str">
        <f t="shared" si="1"/>
        <v/>
      </c>
      <c r="D63" s="114"/>
      <c r="E63" s="118"/>
      <c r="F63" s="116"/>
      <c r="G63" s="132"/>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c r="AH63" s="113"/>
      <c r="AI63" s="113"/>
      <c r="AJ63" s="113"/>
      <c r="AK63" s="113"/>
      <c r="AL63" s="113"/>
      <c r="AM63" s="113"/>
      <c r="AN63" s="113"/>
      <c r="AO63" s="113"/>
      <c r="AP63" s="113"/>
      <c r="AQ63" s="113"/>
      <c r="AR63" s="113"/>
      <c r="AS63" s="113"/>
      <c r="AT63" s="113"/>
      <c r="AU63" s="113"/>
      <c r="AV63" s="113"/>
      <c r="AW63" s="113"/>
      <c r="AX63" s="113"/>
      <c r="AY63" s="113"/>
      <c r="AZ63" s="113"/>
      <c r="BA63" s="113"/>
      <c r="BB63" s="113"/>
      <c r="BC63" s="113"/>
      <c r="BD63" s="113"/>
      <c r="BE63" s="113"/>
      <c r="BF63" s="113"/>
      <c r="BG63" s="113"/>
      <c r="BH63" s="113"/>
      <c r="BI63" s="113"/>
      <c r="BJ63" s="113"/>
      <c r="BK63" s="113"/>
      <c r="BL63" s="113"/>
      <c r="BM63" s="113"/>
      <c r="BN63" s="113"/>
      <c r="BO63" s="113"/>
      <c r="BP63" s="113"/>
      <c r="BQ63" s="113"/>
      <c r="BR63" s="113"/>
      <c r="BS63" s="113"/>
      <c r="BT63" s="113"/>
      <c r="BU63" s="113"/>
      <c r="BV63" s="113"/>
      <c r="BW63" s="113"/>
      <c r="BX63" s="113"/>
      <c r="BY63" s="113"/>
      <c r="BZ63" s="113"/>
      <c r="CA63" s="113"/>
      <c r="CB63" s="113"/>
      <c r="CC63" s="113"/>
      <c r="CD63" s="113"/>
      <c r="CE63" s="113"/>
      <c r="CF63" s="113"/>
      <c r="CG63" s="113"/>
      <c r="CH63" s="113"/>
      <c r="CI63" s="113"/>
      <c r="CJ63" s="113"/>
      <c r="CK63" s="113"/>
      <c r="CL63" s="113"/>
      <c r="CM63" s="113"/>
      <c r="CN63" s="113"/>
      <c r="CO63" s="113"/>
      <c r="CP63" s="113"/>
      <c r="CQ63" s="113"/>
      <c r="CR63" s="113"/>
      <c r="CS63" s="113"/>
      <c r="CT63" s="113"/>
      <c r="CU63" s="113"/>
      <c r="CV63" s="113"/>
      <c r="CW63" s="113"/>
      <c r="CX63" s="113"/>
      <c r="CY63" s="113"/>
      <c r="CZ63" s="113"/>
      <c r="DA63" s="113"/>
      <c r="DB63" s="113"/>
      <c r="DC63" s="113"/>
      <c r="DD63" s="113"/>
      <c r="DE63" s="113"/>
      <c r="DF63" s="113"/>
      <c r="DG63" s="113"/>
      <c r="DH63" s="113"/>
      <c r="DI63" s="113"/>
      <c r="DJ63" s="113"/>
      <c r="DK63" s="113"/>
      <c r="DL63" s="113"/>
      <c r="DM63" s="113"/>
      <c r="DN63" s="113"/>
      <c r="DO63" s="113"/>
      <c r="DP63" s="113"/>
      <c r="DQ63" s="113"/>
      <c r="DR63" s="113"/>
      <c r="DS63" s="113"/>
      <c r="DT63" s="113"/>
      <c r="DU63" s="113"/>
      <c r="DV63" s="113"/>
      <c r="DW63" s="113"/>
      <c r="DX63" s="113"/>
      <c r="DY63" s="113"/>
      <c r="DZ63" s="113"/>
      <c r="EA63" s="113"/>
      <c r="EB63" s="113"/>
      <c r="EC63" s="309"/>
      <c r="ED63" s="113"/>
      <c r="EE63" s="117"/>
    </row>
    <row r="64" spans="1:135" s="84" customFormat="1" ht="39" customHeight="1" x14ac:dyDescent="0.15">
      <c r="A64" s="251" t="str">
        <f>IF(ISBLANK(D64),"",IF(ISBLANK(参照用シート!$AD$4),"",参照用シート!$AD$4))</f>
        <v/>
      </c>
      <c r="B64" s="252" t="str">
        <f>IF(ISBLANK(D64),"",IF(ISBLANK(参照用シート!$AC$4),"",参照用シート!$AC$4))</f>
        <v/>
      </c>
      <c r="C64" s="253" t="str">
        <f t="shared" si="1"/>
        <v/>
      </c>
      <c r="D64" s="114"/>
      <c r="E64" s="118"/>
      <c r="F64" s="116"/>
      <c r="G64" s="132"/>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13"/>
      <c r="AH64" s="113"/>
      <c r="AI64" s="113"/>
      <c r="AJ64" s="113"/>
      <c r="AK64" s="113"/>
      <c r="AL64" s="113"/>
      <c r="AM64" s="113"/>
      <c r="AN64" s="113"/>
      <c r="AO64" s="113"/>
      <c r="AP64" s="113"/>
      <c r="AQ64" s="113"/>
      <c r="AR64" s="113"/>
      <c r="AS64" s="113"/>
      <c r="AT64" s="113"/>
      <c r="AU64" s="113"/>
      <c r="AV64" s="113"/>
      <c r="AW64" s="113"/>
      <c r="AX64" s="113"/>
      <c r="AY64" s="113"/>
      <c r="AZ64" s="113"/>
      <c r="BA64" s="113"/>
      <c r="BB64" s="113"/>
      <c r="BC64" s="113"/>
      <c r="BD64" s="113"/>
      <c r="BE64" s="113"/>
      <c r="BF64" s="113"/>
      <c r="BG64" s="113"/>
      <c r="BH64" s="113"/>
      <c r="BI64" s="113"/>
      <c r="BJ64" s="113"/>
      <c r="BK64" s="113"/>
      <c r="BL64" s="113"/>
      <c r="BM64" s="113"/>
      <c r="BN64" s="113"/>
      <c r="BO64" s="113"/>
      <c r="BP64" s="113"/>
      <c r="BQ64" s="113"/>
      <c r="BR64" s="113"/>
      <c r="BS64" s="113"/>
      <c r="BT64" s="113"/>
      <c r="BU64" s="113"/>
      <c r="BV64" s="113"/>
      <c r="BW64" s="113"/>
      <c r="BX64" s="113"/>
      <c r="BY64" s="113"/>
      <c r="BZ64" s="113"/>
      <c r="CA64" s="113"/>
      <c r="CB64" s="113"/>
      <c r="CC64" s="113"/>
      <c r="CD64" s="113"/>
      <c r="CE64" s="113"/>
      <c r="CF64" s="113"/>
      <c r="CG64" s="113"/>
      <c r="CH64" s="113"/>
      <c r="CI64" s="113"/>
      <c r="CJ64" s="113"/>
      <c r="CK64" s="113"/>
      <c r="CL64" s="113"/>
      <c r="CM64" s="113"/>
      <c r="CN64" s="113"/>
      <c r="CO64" s="113"/>
      <c r="CP64" s="113"/>
      <c r="CQ64" s="113"/>
      <c r="CR64" s="113"/>
      <c r="CS64" s="113"/>
      <c r="CT64" s="113"/>
      <c r="CU64" s="113"/>
      <c r="CV64" s="113"/>
      <c r="CW64" s="113"/>
      <c r="CX64" s="113"/>
      <c r="CY64" s="113"/>
      <c r="CZ64" s="113"/>
      <c r="DA64" s="113"/>
      <c r="DB64" s="113"/>
      <c r="DC64" s="113"/>
      <c r="DD64" s="113"/>
      <c r="DE64" s="113"/>
      <c r="DF64" s="113"/>
      <c r="DG64" s="113"/>
      <c r="DH64" s="113"/>
      <c r="DI64" s="113"/>
      <c r="DJ64" s="113"/>
      <c r="DK64" s="113"/>
      <c r="DL64" s="113"/>
      <c r="DM64" s="113"/>
      <c r="DN64" s="113"/>
      <c r="DO64" s="113"/>
      <c r="DP64" s="113"/>
      <c r="DQ64" s="113"/>
      <c r="DR64" s="113"/>
      <c r="DS64" s="113"/>
      <c r="DT64" s="113"/>
      <c r="DU64" s="113"/>
      <c r="DV64" s="113"/>
      <c r="DW64" s="113"/>
      <c r="DX64" s="113"/>
      <c r="DY64" s="113"/>
      <c r="DZ64" s="113"/>
      <c r="EA64" s="113"/>
      <c r="EB64" s="113"/>
      <c r="EC64" s="309"/>
      <c r="ED64" s="113"/>
      <c r="EE64" s="117"/>
    </row>
    <row r="65" spans="1:135" s="84" customFormat="1" ht="39" customHeight="1" x14ac:dyDescent="0.15">
      <c r="A65" s="251" t="str">
        <f>IF(ISBLANK(D65),"",IF(ISBLANK(参照用シート!$AD$4),"",参照用シート!$AD$4))</f>
        <v/>
      </c>
      <c r="B65" s="252" t="str">
        <f>IF(ISBLANK(D65),"",IF(ISBLANK(参照用シート!$AC$4),"",参照用シート!$AC$4))</f>
        <v/>
      </c>
      <c r="C65" s="253" t="str">
        <f t="shared" si="1"/>
        <v/>
      </c>
      <c r="D65" s="114"/>
      <c r="E65" s="118"/>
      <c r="F65" s="116"/>
      <c r="G65" s="132"/>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3"/>
      <c r="AH65" s="113"/>
      <c r="AI65" s="113"/>
      <c r="AJ65" s="113"/>
      <c r="AK65" s="113"/>
      <c r="AL65" s="113"/>
      <c r="AM65" s="113"/>
      <c r="AN65" s="113"/>
      <c r="AO65" s="113"/>
      <c r="AP65" s="113"/>
      <c r="AQ65" s="113"/>
      <c r="AR65" s="113"/>
      <c r="AS65" s="113"/>
      <c r="AT65" s="113"/>
      <c r="AU65" s="113"/>
      <c r="AV65" s="113"/>
      <c r="AW65" s="113"/>
      <c r="AX65" s="113"/>
      <c r="AY65" s="113"/>
      <c r="AZ65" s="113"/>
      <c r="BA65" s="113"/>
      <c r="BB65" s="113"/>
      <c r="BC65" s="113"/>
      <c r="BD65" s="113"/>
      <c r="BE65" s="113"/>
      <c r="BF65" s="113"/>
      <c r="BG65" s="113"/>
      <c r="BH65" s="113"/>
      <c r="BI65" s="113"/>
      <c r="BJ65" s="113"/>
      <c r="BK65" s="113"/>
      <c r="BL65" s="113"/>
      <c r="BM65" s="113"/>
      <c r="BN65" s="113"/>
      <c r="BO65" s="113"/>
      <c r="BP65" s="113"/>
      <c r="BQ65" s="113"/>
      <c r="BR65" s="113"/>
      <c r="BS65" s="113"/>
      <c r="BT65" s="113"/>
      <c r="BU65" s="113"/>
      <c r="BV65" s="113"/>
      <c r="BW65" s="113"/>
      <c r="BX65" s="113"/>
      <c r="BY65" s="113"/>
      <c r="BZ65" s="113"/>
      <c r="CA65" s="113"/>
      <c r="CB65" s="113"/>
      <c r="CC65" s="113"/>
      <c r="CD65" s="113"/>
      <c r="CE65" s="113"/>
      <c r="CF65" s="113"/>
      <c r="CG65" s="113"/>
      <c r="CH65" s="113"/>
      <c r="CI65" s="113"/>
      <c r="CJ65" s="113"/>
      <c r="CK65" s="113"/>
      <c r="CL65" s="113"/>
      <c r="CM65" s="113"/>
      <c r="CN65" s="113"/>
      <c r="CO65" s="113"/>
      <c r="CP65" s="113"/>
      <c r="CQ65" s="113"/>
      <c r="CR65" s="113"/>
      <c r="CS65" s="113"/>
      <c r="CT65" s="113"/>
      <c r="CU65" s="113"/>
      <c r="CV65" s="113"/>
      <c r="CW65" s="113"/>
      <c r="CX65" s="113"/>
      <c r="CY65" s="113"/>
      <c r="CZ65" s="113"/>
      <c r="DA65" s="113"/>
      <c r="DB65" s="113"/>
      <c r="DC65" s="113"/>
      <c r="DD65" s="113"/>
      <c r="DE65" s="113"/>
      <c r="DF65" s="113"/>
      <c r="DG65" s="113"/>
      <c r="DH65" s="113"/>
      <c r="DI65" s="113"/>
      <c r="DJ65" s="113"/>
      <c r="DK65" s="113"/>
      <c r="DL65" s="113"/>
      <c r="DM65" s="113"/>
      <c r="DN65" s="113"/>
      <c r="DO65" s="113"/>
      <c r="DP65" s="113"/>
      <c r="DQ65" s="113"/>
      <c r="DR65" s="113"/>
      <c r="DS65" s="113"/>
      <c r="DT65" s="113"/>
      <c r="DU65" s="113"/>
      <c r="DV65" s="113"/>
      <c r="DW65" s="113"/>
      <c r="DX65" s="113"/>
      <c r="DY65" s="113"/>
      <c r="DZ65" s="113"/>
      <c r="EA65" s="113"/>
      <c r="EB65" s="113"/>
      <c r="EC65" s="309"/>
      <c r="ED65" s="113"/>
      <c r="EE65" s="117"/>
    </row>
    <row r="66" spans="1:135" s="84" customFormat="1" ht="39" customHeight="1" x14ac:dyDescent="0.15">
      <c r="A66" s="251" t="str">
        <f>IF(ISBLANK(D66),"",IF(ISBLANK(参照用シート!$AD$4),"",参照用シート!$AD$4))</f>
        <v/>
      </c>
      <c r="B66" s="252" t="str">
        <f>IF(ISBLANK(D66),"",IF(ISBLANK(参照用シート!$AC$4),"",参照用シート!$AC$4))</f>
        <v/>
      </c>
      <c r="C66" s="253" t="str">
        <f t="shared" si="1"/>
        <v/>
      </c>
      <c r="D66" s="114"/>
      <c r="E66" s="118"/>
      <c r="F66" s="116"/>
      <c r="G66" s="132"/>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3"/>
      <c r="AH66" s="113"/>
      <c r="AI66" s="113"/>
      <c r="AJ66" s="113"/>
      <c r="AK66" s="113"/>
      <c r="AL66" s="113"/>
      <c r="AM66" s="113"/>
      <c r="AN66" s="113"/>
      <c r="AO66" s="113"/>
      <c r="AP66" s="113"/>
      <c r="AQ66" s="113"/>
      <c r="AR66" s="113"/>
      <c r="AS66" s="113"/>
      <c r="AT66" s="113"/>
      <c r="AU66" s="113"/>
      <c r="AV66" s="113"/>
      <c r="AW66" s="113"/>
      <c r="AX66" s="113"/>
      <c r="AY66" s="113"/>
      <c r="AZ66" s="113"/>
      <c r="BA66" s="113"/>
      <c r="BB66" s="113"/>
      <c r="BC66" s="113"/>
      <c r="BD66" s="113"/>
      <c r="BE66" s="113"/>
      <c r="BF66" s="113"/>
      <c r="BG66" s="113"/>
      <c r="BH66" s="113"/>
      <c r="BI66" s="113"/>
      <c r="BJ66" s="113"/>
      <c r="BK66" s="113"/>
      <c r="BL66" s="113"/>
      <c r="BM66" s="113"/>
      <c r="BN66" s="113"/>
      <c r="BO66" s="113"/>
      <c r="BP66" s="113"/>
      <c r="BQ66" s="113"/>
      <c r="BR66" s="113"/>
      <c r="BS66" s="113"/>
      <c r="BT66" s="113"/>
      <c r="BU66" s="113"/>
      <c r="BV66" s="113"/>
      <c r="BW66" s="113"/>
      <c r="BX66" s="113"/>
      <c r="BY66" s="113"/>
      <c r="BZ66" s="113"/>
      <c r="CA66" s="113"/>
      <c r="CB66" s="113"/>
      <c r="CC66" s="113"/>
      <c r="CD66" s="113"/>
      <c r="CE66" s="113"/>
      <c r="CF66" s="113"/>
      <c r="CG66" s="113"/>
      <c r="CH66" s="113"/>
      <c r="CI66" s="113"/>
      <c r="CJ66" s="113"/>
      <c r="CK66" s="113"/>
      <c r="CL66" s="113"/>
      <c r="CM66" s="113"/>
      <c r="CN66" s="113"/>
      <c r="CO66" s="113"/>
      <c r="CP66" s="113"/>
      <c r="CQ66" s="113"/>
      <c r="CR66" s="113"/>
      <c r="CS66" s="113"/>
      <c r="CT66" s="113"/>
      <c r="CU66" s="113"/>
      <c r="CV66" s="113"/>
      <c r="CW66" s="113"/>
      <c r="CX66" s="113"/>
      <c r="CY66" s="113"/>
      <c r="CZ66" s="113"/>
      <c r="DA66" s="113"/>
      <c r="DB66" s="113"/>
      <c r="DC66" s="113"/>
      <c r="DD66" s="113"/>
      <c r="DE66" s="113"/>
      <c r="DF66" s="113"/>
      <c r="DG66" s="113"/>
      <c r="DH66" s="113"/>
      <c r="DI66" s="113"/>
      <c r="DJ66" s="113"/>
      <c r="DK66" s="113"/>
      <c r="DL66" s="113"/>
      <c r="DM66" s="113"/>
      <c r="DN66" s="113"/>
      <c r="DO66" s="113"/>
      <c r="DP66" s="113"/>
      <c r="DQ66" s="113"/>
      <c r="DR66" s="113"/>
      <c r="DS66" s="113"/>
      <c r="DT66" s="113"/>
      <c r="DU66" s="113"/>
      <c r="DV66" s="113"/>
      <c r="DW66" s="113"/>
      <c r="DX66" s="113"/>
      <c r="DY66" s="113"/>
      <c r="DZ66" s="113"/>
      <c r="EA66" s="113"/>
      <c r="EB66" s="113"/>
      <c r="EC66" s="309"/>
      <c r="ED66" s="113"/>
      <c r="EE66" s="117"/>
    </row>
    <row r="67" spans="1:135" s="84" customFormat="1" ht="39" customHeight="1" x14ac:dyDescent="0.15">
      <c r="A67" s="251" t="str">
        <f>IF(ISBLANK(D67),"",IF(ISBLANK(参照用シート!$AD$4),"",参照用シート!$AD$4))</f>
        <v/>
      </c>
      <c r="B67" s="252" t="str">
        <f>IF(ISBLANK(D67),"",IF(ISBLANK(参照用シート!$AC$4),"",参照用シート!$AC$4))</f>
        <v/>
      </c>
      <c r="C67" s="253" t="str">
        <f t="shared" si="1"/>
        <v/>
      </c>
      <c r="D67" s="114"/>
      <c r="E67" s="118"/>
      <c r="F67" s="116"/>
      <c r="G67" s="132"/>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13"/>
      <c r="AH67" s="113"/>
      <c r="AI67" s="113"/>
      <c r="AJ67" s="113"/>
      <c r="AK67" s="113"/>
      <c r="AL67" s="113"/>
      <c r="AM67" s="113"/>
      <c r="AN67" s="113"/>
      <c r="AO67" s="113"/>
      <c r="AP67" s="113"/>
      <c r="AQ67" s="113"/>
      <c r="AR67" s="113"/>
      <c r="AS67" s="113"/>
      <c r="AT67" s="113"/>
      <c r="AU67" s="113"/>
      <c r="AV67" s="113"/>
      <c r="AW67" s="113"/>
      <c r="AX67" s="113"/>
      <c r="AY67" s="113"/>
      <c r="AZ67" s="113"/>
      <c r="BA67" s="113"/>
      <c r="BB67" s="113"/>
      <c r="BC67" s="113"/>
      <c r="BD67" s="113"/>
      <c r="BE67" s="113"/>
      <c r="BF67" s="113"/>
      <c r="BG67" s="113"/>
      <c r="BH67" s="113"/>
      <c r="BI67" s="113"/>
      <c r="BJ67" s="113"/>
      <c r="BK67" s="113"/>
      <c r="BL67" s="113"/>
      <c r="BM67" s="113"/>
      <c r="BN67" s="113"/>
      <c r="BO67" s="113"/>
      <c r="BP67" s="113"/>
      <c r="BQ67" s="113"/>
      <c r="BR67" s="113"/>
      <c r="BS67" s="113"/>
      <c r="BT67" s="113"/>
      <c r="BU67" s="113"/>
      <c r="BV67" s="113"/>
      <c r="BW67" s="113"/>
      <c r="BX67" s="113"/>
      <c r="BY67" s="113"/>
      <c r="BZ67" s="113"/>
      <c r="CA67" s="113"/>
      <c r="CB67" s="113"/>
      <c r="CC67" s="113"/>
      <c r="CD67" s="113"/>
      <c r="CE67" s="113"/>
      <c r="CF67" s="113"/>
      <c r="CG67" s="113"/>
      <c r="CH67" s="113"/>
      <c r="CI67" s="113"/>
      <c r="CJ67" s="113"/>
      <c r="CK67" s="113"/>
      <c r="CL67" s="113"/>
      <c r="CM67" s="113"/>
      <c r="CN67" s="113"/>
      <c r="CO67" s="113"/>
      <c r="CP67" s="113"/>
      <c r="CQ67" s="113"/>
      <c r="CR67" s="113"/>
      <c r="CS67" s="113"/>
      <c r="CT67" s="113"/>
      <c r="CU67" s="113"/>
      <c r="CV67" s="113"/>
      <c r="CW67" s="113"/>
      <c r="CX67" s="113"/>
      <c r="CY67" s="113"/>
      <c r="CZ67" s="113"/>
      <c r="DA67" s="113"/>
      <c r="DB67" s="113"/>
      <c r="DC67" s="113"/>
      <c r="DD67" s="113"/>
      <c r="DE67" s="113"/>
      <c r="DF67" s="113"/>
      <c r="DG67" s="113"/>
      <c r="DH67" s="113"/>
      <c r="DI67" s="113"/>
      <c r="DJ67" s="113"/>
      <c r="DK67" s="113"/>
      <c r="DL67" s="113"/>
      <c r="DM67" s="113"/>
      <c r="DN67" s="113"/>
      <c r="DO67" s="113"/>
      <c r="DP67" s="113"/>
      <c r="DQ67" s="113"/>
      <c r="DR67" s="113"/>
      <c r="DS67" s="113"/>
      <c r="DT67" s="113"/>
      <c r="DU67" s="113"/>
      <c r="DV67" s="113"/>
      <c r="DW67" s="113"/>
      <c r="DX67" s="113"/>
      <c r="DY67" s="113"/>
      <c r="DZ67" s="113"/>
      <c r="EA67" s="113"/>
      <c r="EB67" s="113"/>
      <c r="EC67" s="309"/>
      <c r="ED67" s="113"/>
      <c r="EE67" s="117"/>
    </row>
    <row r="68" spans="1:135" s="84" customFormat="1" ht="39" customHeight="1" x14ac:dyDescent="0.15">
      <c r="A68" s="251" t="str">
        <f>IF(ISBLANK(D68),"",IF(ISBLANK(参照用シート!$AD$4),"",参照用シート!$AD$4))</f>
        <v/>
      </c>
      <c r="B68" s="252" t="str">
        <f>IF(ISBLANK(D68),"",IF(ISBLANK(参照用シート!$AC$4),"",参照用シート!$AC$4))</f>
        <v/>
      </c>
      <c r="C68" s="253" t="str">
        <f t="shared" si="1"/>
        <v/>
      </c>
      <c r="D68" s="114"/>
      <c r="E68" s="118"/>
      <c r="F68" s="116"/>
      <c r="G68" s="132"/>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13"/>
      <c r="AH68" s="113"/>
      <c r="AI68" s="113"/>
      <c r="AJ68" s="113"/>
      <c r="AK68" s="113"/>
      <c r="AL68" s="113"/>
      <c r="AM68" s="113"/>
      <c r="AN68" s="113"/>
      <c r="AO68" s="113"/>
      <c r="AP68" s="113"/>
      <c r="AQ68" s="113"/>
      <c r="AR68" s="113"/>
      <c r="AS68" s="113"/>
      <c r="AT68" s="113"/>
      <c r="AU68" s="113"/>
      <c r="AV68" s="113"/>
      <c r="AW68" s="113"/>
      <c r="AX68" s="113"/>
      <c r="AY68" s="113"/>
      <c r="AZ68" s="113"/>
      <c r="BA68" s="113"/>
      <c r="BB68" s="113"/>
      <c r="BC68" s="113"/>
      <c r="BD68" s="113"/>
      <c r="BE68" s="113"/>
      <c r="BF68" s="113"/>
      <c r="BG68" s="113"/>
      <c r="BH68" s="113"/>
      <c r="BI68" s="113"/>
      <c r="BJ68" s="113"/>
      <c r="BK68" s="113"/>
      <c r="BL68" s="113"/>
      <c r="BM68" s="113"/>
      <c r="BN68" s="113"/>
      <c r="BO68" s="113"/>
      <c r="BP68" s="113"/>
      <c r="BQ68" s="113"/>
      <c r="BR68" s="113"/>
      <c r="BS68" s="113"/>
      <c r="BT68" s="113"/>
      <c r="BU68" s="113"/>
      <c r="BV68" s="113"/>
      <c r="BW68" s="113"/>
      <c r="BX68" s="113"/>
      <c r="BY68" s="113"/>
      <c r="BZ68" s="113"/>
      <c r="CA68" s="113"/>
      <c r="CB68" s="113"/>
      <c r="CC68" s="113"/>
      <c r="CD68" s="113"/>
      <c r="CE68" s="113"/>
      <c r="CF68" s="113"/>
      <c r="CG68" s="113"/>
      <c r="CH68" s="113"/>
      <c r="CI68" s="113"/>
      <c r="CJ68" s="113"/>
      <c r="CK68" s="113"/>
      <c r="CL68" s="113"/>
      <c r="CM68" s="113"/>
      <c r="CN68" s="113"/>
      <c r="CO68" s="113"/>
      <c r="CP68" s="113"/>
      <c r="CQ68" s="113"/>
      <c r="CR68" s="113"/>
      <c r="CS68" s="113"/>
      <c r="CT68" s="113"/>
      <c r="CU68" s="113"/>
      <c r="CV68" s="113"/>
      <c r="CW68" s="113"/>
      <c r="CX68" s="113"/>
      <c r="CY68" s="113"/>
      <c r="CZ68" s="113"/>
      <c r="DA68" s="113"/>
      <c r="DB68" s="113"/>
      <c r="DC68" s="113"/>
      <c r="DD68" s="113"/>
      <c r="DE68" s="113"/>
      <c r="DF68" s="113"/>
      <c r="DG68" s="113"/>
      <c r="DH68" s="113"/>
      <c r="DI68" s="113"/>
      <c r="DJ68" s="113"/>
      <c r="DK68" s="113"/>
      <c r="DL68" s="113"/>
      <c r="DM68" s="113"/>
      <c r="DN68" s="113"/>
      <c r="DO68" s="113"/>
      <c r="DP68" s="113"/>
      <c r="DQ68" s="113"/>
      <c r="DR68" s="113"/>
      <c r="DS68" s="113"/>
      <c r="DT68" s="113"/>
      <c r="DU68" s="113"/>
      <c r="DV68" s="113"/>
      <c r="DW68" s="113"/>
      <c r="DX68" s="113"/>
      <c r="DY68" s="113"/>
      <c r="DZ68" s="113"/>
      <c r="EA68" s="113"/>
      <c r="EB68" s="113"/>
      <c r="EC68" s="309"/>
      <c r="ED68" s="113"/>
      <c r="EE68" s="117"/>
    </row>
    <row r="69" spans="1:135" s="84" customFormat="1" ht="39" customHeight="1" x14ac:dyDescent="0.15">
      <c r="A69" s="251" t="str">
        <f>IF(ISBLANK(D69),"",IF(ISBLANK(参照用シート!$AD$4),"",参照用シート!$AD$4))</f>
        <v/>
      </c>
      <c r="B69" s="252" t="str">
        <f>IF(ISBLANK(D69),"",IF(ISBLANK(参照用シート!$AC$4),"",参照用シート!$AC$4))</f>
        <v/>
      </c>
      <c r="C69" s="253" t="str">
        <f t="shared" si="1"/>
        <v/>
      </c>
      <c r="D69" s="114"/>
      <c r="E69" s="118"/>
      <c r="F69" s="116"/>
      <c r="G69" s="132"/>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13"/>
      <c r="AH69" s="113"/>
      <c r="AI69" s="113"/>
      <c r="AJ69" s="113"/>
      <c r="AK69" s="113"/>
      <c r="AL69" s="113"/>
      <c r="AM69" s="113"/>
      <c r="AN69" s="113"/>
      <c r="AO69" s="113"/>
      <c r="AP69" s="113"/>
      <c r="AQ69" s="113"/>
      <c r="AR69" s="113"/>
      <c r="AS69" s="113"/>
      <c r="AT69" s="113"/>
      <c r="AU69" s="113"/>
      <c r="AV69" s="113"/>
      <c r="AW69" s="113"/>
      <c r="AX69" s="113"/>
      <c r="AY69" s="113"/>
      <c r="AZ69" s="113"/>
      <c r="BA69" s="113"/>
      <c r="BB69" s="113"/>
      <c r="BC69" s="113"/>
      <c r="BD69" s="113"/>
      <c r="BE69" s="113"/>
      <c r="BF69" s="113"/>
      <c r="BG69" s="113"/>
      <c r="BH69" s="113"/>
      <c r="BI69" s="113"/>
      <c r="BJ69" s="113"/>
      <c r="BK69" s="113"/>
      <c r="BL69" s="113"/>
      <c r="BM69" s="113"/>
      <c r="BN69" s="113"/>
      <c r="BO69" s="113"/>
      <c r="BP69" s="113"/>
      <c r="BQ69" s="113"/>
      <c r="BR69" s="113"/>
      <c r="BS69" s="113"/>
      <c r="BT69" s="113"/>
      <c r="BU69" s="113"/>
      <c r="BV69" s="113"/>
      <c r="BW69" s="113"/>
      <c r="BX69" s="113"/>
      <c r="BY69" s="113"/>
      <c r="BZ69" s="113"/>
      <c r="CA69" s="113"/>
      <c r="CB69" s="113"/>
      <c r="CC69" s="113"/>
      <c r="CD69" s="113"/>
      <c r="CE69" s="113"/>
      <c r="CF69" s="113"/>
      <c r="CG69" s="113"/>
      <c r="CH69" s="113"/>
      <c r="CI69" s="113"/>
      <c r="CJ69" s="113"/>
      <c r="CK69" s="113"/>
      <c r="CL69" s="113"/>
      <c r="CM69" s="113"/>
      <c r="CN69" s="113"/>
      <c r="CO69" s="113"/>
      <c r="CP69" s="113"/>
      <c r="CQ69" s="113"/>
      <c r="CR69" s="113"/>
      <c r="CS69" s="113"/>
      <c r="CT69" s="113"/>
      <c r="CU69" s="113"/>
      <c r="CV69" s="113"/>
      <c r="CW69" s="113"/>
      <c r="CX69" s="113"/>
      <c r="CY69" s="113"/>
      <c r="CZ69" s="113"/>
      <c r="DA69" s="113"/>
      <c r="DB69" s="113"/>
      <c r="DC69" s="113"/>
      <c r="DD69" s="113"/>
      <c r="DE69" s="113"/>
      <c r="DF69" s="113"/>
      <c r="DG69" s="113"/>
      <c r="DH69" s="113"/>
      <c r="DI69" s="113"/>
      <c r="DJ69" s="113"/>
      <c r="DK69" s="113"/>
      <c r="DL69" s="113"/>
      <c r="DM69" s="113"/>
      <c r="DN69" s="113"/>
      <c r="DO69" s="113"/>
      <c r="DP69" s="113"/>
      <c r="DQ69" s="113"/>
      <c r="DR69" s="113"/>
      <c r="DS69" s="113"/>
      <c r="DT69" s="113"/>
      <c r="DU69" s="113"/>
      <c r="DV69" s="113"/>
      <c r="DW69" s="113"/>
      <c r="DX69" s="113"/>
      <c r="DY69" s="113"/>
      <c r="DZ69" s="113"/>
      <c r="EA69" s="113"/>
      <c r="EB69" s="113"/>
      <c r="EC69" s="309"/>
      <c r="ED69" s="113"/>
      <c r="EE69" s="117"/>
    </row>
    <row r="70" spans="1:135" s="84" customFormat="1" ht="39" customHeight="1" x14ac:dyDescent="0.15">
      <c r="A70" s="251" t="str">
        <f>IF(ISBLANK(D70),"",IF(ISBLANK(参照用シート!$AD$4),"",参照用シート!$AD$4))</f>
        <v/>
      </c>
      <c r="B70" s="252" t="str">
        <f>IF(ISBLANK(D70),"",IF(ISBLANK(参照用シート!$AC$4),"",参照用シート!$AC$4))</f>
        <v/>
      </c>
      <c r="C70" s="253" t="str">
        <f t="shared" si="1"/>
        <v/>
      </c>
      <c r="D70" s="114"/>
      <c r="E70" s="118"/>
      <c r="F70" s="116"/>
      <c r="G70" s="132"/>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3"/>
      <c r="AK70" s="113"/>
      <c r="AL70" s="113"/>
      <c r="AM70" s="113"/>
      <c r="AN70" s="113"/>
      <c r="AO70" s="113"/>
      <c r="AP70" s="113"/>
      <c r="AQ70" s="113"/>
      <c r="AR70" s="113"/>
      <c r="AS70" s="113"/>
      <c r="AT70" s="113"/>
      <c r="AU70" s="113"/>
      <c r="AV70" s="113"/>
      <c r="AW70" s="113"/>
      <c r="AX70" s="113"/>
      <c r="AY70" s="113"/>
      <c r="AZ70" s="113"/>
      <c r="BA70" s="113"/>
      <c r="BB70" s="113"/>
      <c r="BC70" s="113"/>
      <c r="BD70" s="113"/>
      <c r="BE70" s="113"/>
      <c r="BF70" s="113"/>
      <c r="BG70" s="113"/>
      <c r="BH70" s="113"/>
      <c r="BI70" s="113"/>
      <c r="BJ70" s="113"/>
      <c r="BK70" s="113"/>
      <c r="BL70" s="113"/>
      <c r="BM70" s="113"/>
      <c r="BN70" s="113"/>
      <c r="BO70" s="113"/>
      <c r="BP70" s="113"/>
      <c r="BQ70" s="113"/>
      <c r="BR70" s="113"/>
      <c r="BS70" s="113"/>
      <c r="BT70" s="113"/>
      <c r="BU70" s="113"/>
      <c r="BV70" s="113"/>
      <c r="BW70" s="113"/>
      <c r="BX70" s="113"/>
      <c r="BY70" s="113"/>
      <c r="BZ70" s="113"/>
      <c r="CA70" s="113"/>
      <c r="CB70" s="113"/>
      <c r="CC70" s="113"/>
      <c r="CD70" s="113"/>
      <c r="CE70" s="113"/>
      <c r="CF70" s="113"/>
      <c r="CG70" s="113"/>
      <c r="CH70" s="113"/>
      <c r="CI70" s="113"/>
      <c r="CJ70" s="113"/>
      <c r="CK70" s="113"/>
      <c r="CL70" s="113"/>
      <c r="CM70" s="113"/>
      <c r="CN70" s="113"/>
      <c r="CO70" s="113"/>
      <c r="CP70" s="113"/>
      <c r="CQ70" s="113"/>
      <c r="CR70" s="113"/>
      <c r="CS70" s="113"/>
      <c r="CT70" s="113"/>
      <c r="CU70" s="113"/>
      <c r="CV70" s="113"/>
      <c r="CW70" s="113"/>
      <c r="CX70" s="113"/>
      <c r="CY70" s="113"/>
      <c r="CZ70" s="113"/>
      <c r="DA70" s="113"/>
      <c r="DB70" s="113"/>
      <c r="DC70" s="113"/>
      <c r="DD70" s="113"/>
      <c r="DE70" s="113"/>
      <c r="DF70" s="113"/>
      <c r="DG70" s="113"/>
      <c r="DH70" s="113"/>
      <c r="DI70" s="113"/>
      <c r="DJ70" s="113"/>
      <c r="DK70" s="113"/>
      <c r="DL70" s="113"/>
      <c r="DM70" s="113"/>
      <c r="DN70" s="113"/>
      <c r="DO70" s="113"/>
      <c r="DP70" s="113"/>
      <c r="DQ70" s="113"/>
      <c r="DR70" s="113"/>
      <c r="DS70" s="113"/>
      <c r="DT70" s="113"/>
      <c r="DU70" s="113"/>
      <c r="DV70" s="113"/>
      <c r="DW70" s="113"/>
      <c r="DX70" s="113"/>
      <c r="DY70" s="113"/>
      <c r="DZ70" s="113"/>
      <c r="EA70" s="113"/>
      <c r="EB70" s="113"/>
      <c r="EC70" s="309"/>
      <c r="ED70" s="113"/>
      <c r="EE70" s="117"/>
    </row>
    <row r="71" spans="1:135" s="84" customFormat="1" ht="39" customHeight="1" x14ac:dyDescent="0.15">
      <c r="A71" s="251" t="str">
        <f>IF(ISBLANK(D71),"",IF(ISBLANK(参照用シート!$AD$4),"",参照用シート!$AD$4))</f>
        <v/>
      </c>
      <c r="B71" s="252" t="str">
        <f>IF(ISBLANK(D71),"",IF(ISBLANK(参照用シート!$AC$4),"",参照用シート!$AC$4))</f>
        <v/>
      </c>
      <c r="C71" s="253" t="str">
        <f t="shared" si="1"/>
        <v/>
      </c>
      <c r="D71" s="114"/>
      <c r="E71" s="118"/>
      <c r="F71" s="116"/>
      <c r="G71" s="132"/>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13"/>
      <c r="AH71" s="113"/>
      <c r="AI71" s="113"/>
      <c r="AJ71" s="113"/>
      <c r="AK71" s="113"/>
      <c r="AL71" s="113"/>
      <c r="AM71" s="113"/>
      <c r="AN71" s="113"/>
      <c r="AO71" s="113"/>
      <c r="AP71" s="113"/>
      <c r="AQ71" s="113"/>
      <c r="AR71" s="113"/>
      <c r="AS71" s="113"/>
      <c r="AT71" s="113"/>
      <c r="AU71" s="113"/>
      <c r="AV71" s="113"/>
      <c r="AW71" s="113"/>
      <c r="AX71" s="113"/>
      <c r="AY71" s="113"/>
      <c r="AZ71" s="113"/>
      <c r="BA71" s="113"/>
      <c r="BB71" s="113"/>
      <c r="BC71" s="113"/>
      <c r="BD71" s="113"/>
      <c r="BE71" s="113"/>
      <c r="BF71" s="113"/>
      <c r="BG71" s="113"/>
      <c r="BH71" s="113"/>
      <c r="BI71" s="113"/>
      <c r="BJ71" s="113"/>
      <c r="BK71" s="113"/>
      <c r="BL71" s="113"/>
      <c r="BM71" s="113"/>
      <c r="BN71" s="113"/>
      <c r="BO71" s="113"/>
      <c r="BP71" s="113"/>
      <c r="BQ71" s="113"/>
      <c r="BR71" s="113"/>
      <c r="BS71" s="113"/>
      <c r="BT71" s="113"/>
      <c r="BU71" s="113"/>
      <c r="BV71" s="113"/>
      <c r="BW71" s="113"/>
      <c r="BX71" s="113"/>
      <c r="BY71" s="113"/>
      <c r="BZ71" s="113"/>
      <c r="CA71" s="113"/>
      <c r="CB71" s="113"/>
      <c r="CC71" s="113"/>
      <c r="CD71" s="113"/>
      <c r="CE71" s="113"/>
      <c r="CF71" s="113"/>
      <c r="CG71" s="113"/>
      <c r="CH71" s="113"/>
      <c r="CI71" s="113"/>
      <c r="CJ71" s="113"/>
      <c r="CK71" s="113"/>
      <c r="CL71" s="113"/>
      <c r="CM71" s="113"/>
      <c r="CN71" s="113"/>
      <c r="CO71" s="113"/>
      <c r="CP71" s="113"/>
      <c r="CQ71" s="113"/>
      <c r="CR71" s="113"/>
      <c r="CS71" s="113"/>
      <c r="CT71" s="113"/>
      <c r="CU71" s="113"/>
      <c r="CV71" s="113"/>
      <c r="CW71" s="113"/>
      <c r="CX71" s="113"/>
      <c r="CY71" s="113"/>
      <c r="CZ71" s="113"/>
      <c r="DA71" s="113"/>
      <c r="DB71" s="113"/>
      <c r="DC71" s="113"/>
      <c r="DD71" s="113"/>
      <c r="DE71" s="113"/>
      <c r="DF71" s="113"/>
      <c r="DG71" s="113"/>
      <c r="DH71" s="113"/>
      <c r="DI71" s="113"/>
      <c r="DJ71" s="113"/>
      <c r="DK71" s="113"/>
      <c r="DL71" s="113"/>
      <c r="DM71" s="113"/>
      <c r="DN71" s="113"/>
      <c r="DO71" s="113"/>
      <c r="DP71" s="113"/>
      <c r="DQ71" s="113"/>
      <c r="DR71" s="113"/>
      <c r="DS71" s="113"/>
      <c r="DT71" s="113"/>
      <c r="DU71" s="113"/>
      <c r="DV71" s="113"/>
      <c r="DW71" s="113"/>
      <c r="DX71" s="113"/>
      <c r="DY71" s="113"/>
      <c r="DZ71" s="113"/>
      <c r="EA71" s="113"/>
      <c r="EB71" s="113"/>
      <c r="EC71" s="309"/>
      <c r="ED71" s="113"/>
      <c r="EE71" s="117"/>
    </row>
    <row r="72" spans="1:135" s="84" customFormat="1" ht="39" customHeight="1" x14ac:dyDescent="0.15">
      <c r="A72" s="251" t="str">
        <f>IF(ISBLANK(D72),"",IF(ISBLANK(参照用シート!$AD$4),"",参照用シート!$AD$4))</f>
        <v/>
      </c>
      <c r="B72" s="252" t="str">
        <f>IF(ISBLANK(D72),"",IF(ISBLANK(参照用シート!$AC$4),"",参照用シート!$AC$4))</f>
        <v/>
      </c>
      <c r="C72" s="253" t="str">
        <f t="shared" si="1"/>
        <v/>
      </c>
      <c r="D72" s="114"/>
      <c r="E72" s="118"/>
      <c r="F72" s="116"/>
      <c r="G72" s="132"/>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13"/>
      <c r="AH72" s="113"/>
      <c r="AI72" s="113"/>
      <c r="AJ72" s="113"/>
      <c r="AK72" s="113"/>
      <c r="AL72" s="113"/>
      <c r="AM72" s="113"/>
      <c r="AN72" s="113"/>
      <c r="AO72" s="113"/>
      <c r="AP72" s="113"/>
      <c r="AQ72" s="113"/>
      <c r="AR72" s="113"/>
      <c r="AS72" s="113"/>
      <c r="AT72" s="113"/>
      <c r="AU72" s="113"/>
      <c r="AV72" s="113"/>
      <c r="AW72" s="113"/>
      <c r="AX72" s="113"/>
      <c r="AY72" s="113"/>
      <c r="AZ72" s="113"/>
      <c r="BA72" s="113"/>
      <c r="BB72" s="113"/>
      <c r="BC72" s="113"/>
      <c r="BD72" s="113"/>
      <c r="BE72" s="113"/>
      <c r="BF72" s="113"/>
      <c r="BG72" s="113"/>
      <c r="BH72" s="113"/>
      <c r="BI72" s="113"/>
      <c r="BJ72" s="113"/>
      <c r="BK72" s="113"/>
      <c r="BL72" s="113"/>
      <c r="BM72" s="113"/>
      <c r="BN72" s="113"/>
      <c r="BO72" s="113"/>
      <c r="BP72" s="113"/>
      <c r="BQ72" s="113"/>
      <c r="BR72" s="113"/>
      <c r="BS72" s="113"/>
      <c r="BT72" s="113"/>
      <c r="BU72" s="113"/>
      <c r="BV72" s="113"/>
      <c r="BW72" s="113"/>
      <c r="BX72" s="113"/>
      <c r="BY72" s="113"/>
      <c r="BZ72" s="113"/>
      <c r="CA72" s="113"/>
      <c r="CB72" s="113"/>
      <c r="CC72" s="113"/>
      <c r="CD72" s="113"/>
      <c r="CE72" s="113"/>
      <c r="CF72" s="113"/>
      <c r="CG72" s="113"/>
      <c r="CH72" s="113"/>
      <c r="CI72" s="113"/>
      <c r="CJ72" s="113"/>
      <c r="CK72" s="113"/>
      <c r="CL72" s="113"/>
      <c r="CM72" s="113"/>
      <c r="CN72" s="113"/>
      <c r="CO72" s="113"/>
      <c r="CP72" s="113"/>
      <c r="CQ72" s="113"/>
      <c r="CR72" s="113"/>
      <c r="CS72" s="113"/>
      <c r="CT72" s="113"/>
      <c r="CU72" s="113"/>
      <c r="CV72" s="113"/>
      <c r="CW72" s="113"/>
      <c r="CX72" s="113"/>
      <c r="CY72" s="113"/>
      <c r="CZ72" s="113"/>
      <c r="DA72" s="113"/>
      <c r="DB72" s="113"/>
      <c r="DC72" s="113"/>
      <c r="DD72" s="113"/>
      <c r="DE72" s="113"/>
      <c r="DF72" s="113"/>
      <c r="DG72" s="113"/>
      <c r="DH72" s="113"/>
      <c r="DI72" s="113"/>
      <c r="DJ72" s="113"/>
      <c r="DK72" s="113"/>
      <c r="DL72" s="113"/>
      <c r="DM72" s="113"/>
      <c r="DN72" s="113"/>
      <c r="DO72" s="113"/>
      <c r="DP72" s="113"/>
      <c r="DQ72" s="113"/>
      <c r="DR72" s="113"/>
      <c r="DS72" s="113"/>
      <c r="DT72" s="113"/>
      <c r="DU72" s="113"/>
      <c r="DV72" s="113"/>
      <c r="DW72" s="113"/>
      <c r="DX72" s="113"/>
      <c r="DY72" s="113"/>
      <c r="DZ72" s="113"/>
      <c r="EA72" s="113"/>
      <c r="EB72" s="113"/>
      <c r="EC72" s="309"/>
      <c r="ED72" s="113"/>
      <c r="EE72" s="117"/>
    </row>
    <row r="73" spans="1:135" s="84" customFormat="1" ht="39" customHeight="1" x14ac:dyDescent="0.15">
      <c r="A73" s="251" t="str">
        <f>IF(ISBLANK(D73),"",IF(ISBLANK(参照用シート!$AD$4),"",参照用シート!$AD$4))</f>
        <v/>
      </c>
      <c r="B73" s="252" t="str">
        <f>IF(ISBLANK(D73),"",IF(ISBLANK(参照用シート!$AC$4),"",参照用シート!$AC$4))</f>
        <v/>
      </c>
      <c r="C73" s="253" t="str">
        <f t="shared" si="1"/>
        <v/>
      </c>
      <c r="D73" s="114"/>
      <c r="E73" s="118"/>
      <c r="F73" s="116"/>
      <c r="G73" s="132"/>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3"/>
      <c r="AH73" s="113"/>
      <c r="AI73" s="113"/>
      <c r="AJ73" s="113"/>
      <c r="AK73" s="113"/>
      <c r="AL73" s="113"/>
      <c r="AM73" s="113"/>
      <c r="AN73" s="113"/>
      <c r="AO73" s="113"/>
      <c r="AP73" s="113"/>
      <c r="AQ73" s="113"/>
      <c r="AR73" s="113"/>
      <c r="AS73" s="113"/>
      <c r="AT73" s="113"/>
      <c r="AU73" s="113"/>
      <c r="AV73" s="113"/>
      <c r="AW73" s="113"/>
      <c r="AX73" s="113"/>
      <c r="AY73" s="113"/>
      <c r="AZ73" s="113"/>
      <c r="BA73" s="113"/>
      <c r="BB73" s="113"/>
      <c r="BC73" s="113"/>
      <c r="BD73" s="113"/>
      <c r="BE73" s="113"/>
      <c r="BF73" s="113"/>
      <c r="BG73" s="113"/>
      <c r="BH73" s="113"/>
      <c r="BI73" s="113"/>
      <c r="BJ73" s="113"/>
      <c r="BK73" s="113"/>
      <c r="BL73" s="113"/>
      <c r="BM73" s="113"/>
      <c r="BN73" s="113"/>
      <c r="BO73" s="113"/>
      <c r="BP73" s="113"/>
      <c r="BQ73" s="113"/>
      <c r="BR73" s="113"/>
      <c r="BS73" s="113"/>
      <c r="BT73" s="113"/>
      <c r="BU73" s="113"/>
      <c r="BV73" s="113"/>
      <c r="BW73" s="113"/>
      <c r="BX73" s="113"/>
      <c r="BY73" s="113"/>
      <c r="BZ73" s="113"/>
      <c r="CA73" s="113"/>
      <c r="CB73" s="113"/>
      <c r="CC73" s="113"/>
      <c r="CD73" s="113"/>
      <c r="CE73" s="113"/>
      <c r="CF73" s="113"/>
      <c r="CG73" s="113"/>
      <c r="CH73" s="113"/>
      <c r="CI73" s="113"/>
      <c r="CJ73" s="113"/>
      <c r="CK73" s="113"/>
      <c r="CL73" s="113"/>
      <c r="CM73" s="113"/>
      <c r="CN73" s="113"/>
      <c r="CO73" s="113"/>
      <c r="CP73" s="113"/>
      <c r="CQ73" s="113"/>
      <c r="CR73" s="113"/>
      <c r="CS73" s="113"/>
      <c r="CT73" s="113"/>
      <c r="CU73" s="113"/>
      <c r="CV73" s="113"/>
      <c r="CW73" s="113"/>
      <c r="CX73" s="113"/>
      <c r="CY73" s="113"/>
      <c r="CZ73" s="113"/>
      <c r="DA73" s="113"/>
      <c r="DB73" s="113"/>
      <c r="DC73" s="113"/>
      <c r="DD73" s="113"/>
      <c r="DE73" s="113"/>
      <c r="DF73" s="113"/>
      <c r="DG73" s="113"/>
      <c r="DH73" s="113"/>
      <c r="DI73" s="113"/>
      <c r="DJ73" s="113"/>
      <c r="DK73" s="113"/>
      <c r="DL73" s="113"/>
      <c r="DM73" s="113"/>
      <c r="DN73" s="113"/>
      <c r="DO73" s="113"/>
      <c r="DP73" s="113"/>
      <c r="DQ73" s="113"/>
      <c r="DR73" s="113"/>
      <c r="DS73" s="113"/>
      <c r="DT73" s="113"/>
      <c r="DU73" s="113"/>
      <c r="DV73" s="113"/>
      <c r="DW73" s="113"/>
      <c r="DX73" s="113"/>
      <c r="DY73" s="113"/>
      <c r="DZ73" s="113"/>
      <c r="EA73" s="113"/>
      <c r="EB73" s="113"/>
      <c r="EC73" s="309"/>
      <c r="ED73" s="113"/>
      <c r="EE73" s="117"/>
    </row>
    <row r="74" spans="1:135" s="84" customFormat="1" ht="39" customHeight="1" x14ac:dyDescent="0.15">
      <c r="A74" s="251" t="str">
        <f>IF(ISBLANK(D74),"",IF(ISBLANK(参照用シート!$AD$4),"",参照用シート!$AD$4))</f>
        <v/>
      </c>
      <c r="B74" s="252" t="str">
        <f>IF(ISBLANK(D74),"",IF(ISBLANK(参照用シート!$AC$4),"",参照用シート!$AC$4))</f>
        <v/>
      </c>
      <c r="C74" s="253" t="str">
        <f t="shared" si="1"/>
        <v/>
      </c>
      <c r="D74" s="114"/>
      <c r="E74" s="118"/>
      <c r="F74" s="116"/>
      <c r="G74" s="132"/>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13"/>
      <c r="AH74" s="113"/>
      <c r="AI74" s="113"/>
      <c r="AJ74" s="113"/>
      <c r="AK74" s="113"/>
      <c r="AL74" s="113"/>
      <c r="AM74" s="113"/>
      <c r="AN74" s="113"/>
      <c r="AO74" s="113"/>
      <c r="AP74" s="113"/>
      <c r="AQ74" s="113"/>
      <c r="AR74" s="113"/>
      <c r="AS74" s="113"/>
      <c r="AT74" s="113"/>
      <c r="AU74" s="113"/>
      <c r="AV74" s="113"/>
      <c r="AW74" s="113"/>
      <c r="AX74" s="113"/>
      <c r="AY74" s="113"/>
      <c r="AZ74" s="113"/>
      <c r="BA74" s="113"/>
      <c r="BB74" s="113"/>
      <c r="BC74" s="113"/>
      <c r="BD74" s="113"/>
      <c r="BE74" s="113"/>
      <c r="BF74" s="113"/>
      <c r="BG74" s="113"/>
      <c r="BH74" s="113"/>
      <c r="BI74" s="113"/>
      <c r="BJ74" s="113"/>
      <c r="BK74" s="113"/>
      <c r="BL74" s="113"/>
      <c r="BM74" s="113"/>
      <c r="BN74" s="113"/>
      <c r="BO74" s="113"/>
      <c r="BP74" s="113"/>
      <c r="BQ74" s="113"/>
      <c r="BR74" s="113"/>
      <c r="BS74" s="113"/>
      <c r="BT74" s="113"/>
      <c r="BU74" s="113"/>
      <c r="BV74" s="113"/>
      <c r="BW74" s="113"/>
      <c r="BX74" s="113"/>
      <c r="BY74" s="113"/>
      <c r="BZ74" s="113"/>
      <c r="CA74" s="113"/>
      <c r="CB74" s="113"/>
      <c r="CC74" s="113"/>
      <c r="CD74" s="113"/>
      <c r="CE74" s="113"/>
      <c r="CF74" s="113"/>
      <c r="CG74" s="113"/>
      <c r="CH74" s="113"/>
      <c r="CI74" s="113"/>
      <c r="CJ74" s="113"/>
      <c r="CK74" s="113"/>
      <c r="CL74" s="113"/>
      <c r="CM74" s="113"/>
      <c r="CN74" s="113"/>
      <c r="CO74" s="113"/>
      <c r="CP74" s="113"/>
      <c r="CQ74" s="113"/>
      <c r="CR74" s="113"/>
      <c r="CS74" s="113"/>
      <c r="CT74" s="113"/>
      <c r="CU74" s="113"/>
      <c r="CV74" s="113"/>
      <c r="CW74" s="113"/>
      <c r="CX74" s="113"/>
      <c r="CY74" s="113"/>
      <c r="CZ74" s="113"/>
      <c r="DA74" s="113"/>
      <c r="DB74" s="113"/>
      <c r="DC74" s="113"/>
      <c r="DD74" s="113"/>
      <c r="DE74" s="113"/>
      <c r="DF74" s="113"/>
      <c r="DG74" s="113"/>
      <c r="DH74" s="113"/>
      <c r="DI74" s="113"/>
      <c r="DJ74" s="113"/>
      <c r="DK74" s="113"/>
      <c r="DL74" s="113"/>
      <c r="DM74" s="113"/>
      <c r="DN74" s="113"/>
      <c r="DO74" s="113"/>
      <c r="DP74" s="113"/>
      <c r="DQ74" s="113"/>
      <c r="DR74" s="113"/>
      <c r="DS74" s="113"/>
      <c r="DT74" s="113"/>
      <c r="DU74" s="113"/>
      <c r="DV74" s="113"/>
      <c r="DW74" s="113"/>
      <c r="DX74" s="113"/>
      <c r="DY74" s="113"/>
      <c r="DZ74" s="113"/>
      <c r="EA74" s="113"/>
      <c r="EB74" s="113"/>
      <c r="EC74" s="309"/>
      <c r="ED74" s="113"/>
      <c r="EE74" s="117"/>
    </row>
    <row r="75" spans="1:135" s="84" customFormat="1" ht="39" customHeight="1" x14ac:dyDescent="0.15">
      <c r="A75" s="251" t="str">
        <f>IF(ISBLANK(D75),"",IF(ISBLANK(参照用シート!$AD$4),"",参照用シート!$AD$4))</f>
        <v/>
      </c>
      <c r="B75" s="252" t="str">
        <f>IF(ISBLANK(D75),"",IF(ISBLANK(参照用シート!$AC$4),"",参照用シート!$AC$4))</f>
        <v/>
      </c>
      <c r="C75" s="253" t="str">
        <f t="shared" si="1"/>
        <v/>
      </c>
      <c r="D75" s="114"/>
      <c r="E75" s="118"/>
      <c r="F75" s="116"/>
      <c r="G75" s="132"/>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13"/>
      <c r="AH75" s="113"/>
      <c r="AI75" s="113"/>
      <c r="AJ75" s="113"/>
      <c r="AK75" s="113"/>
      <c r="AL75" s="113"/>
      <c r="AM75" s="113"/>
      <c r="AN75" s="113"/>
      <c r="AO75" s="113"/>
      <c r="AP75" s="113"/>
      <c r="AQ75" s="113"/>
      <c r="AR75" s="113"/>
      <c r="AS75" s="113"/>
      <c r="AT75" s="113"/>
      <c r="AU75" s="113"/>
      <c r="AV75" s="113"/>
      <c r="AW75" s="113"/>
      <c r="AX75" s="113"/>
      <c r="AY75" s="113"/>
      <c r="AZ75" s="113"/>
      <c r="BA75" s="113"/>
      <c r="BB75" s="113"/>
      <c r="BC75" s="113"/>
      <c r="BD75" s="113"/>
      <c r="BE75" s="113"/>
      <c r="BF75" s="113"/>
      <c r="BG75" s="113"/>
      <c r="BH75" s="113"/>
      <c r="BI75" s="113"/>
      <c r="BJ75" s="113"/>
      <c r="BK75" s="113"/>
      <c r="BL75" s="113"/>
      <c r="BM75" s="113"/>
      <c r="BN75" s="113"/>
      <c r="BO75" s="113"/>
      <c r="BP75" s="113"/>
      <c r="BQ75" s="113"/>
      <c r="BR75" s="113"/>
      <c r="BS75" s="113"/>
      <c r="BT75" s="113"/>
      <c r="BU75" s="113"/>
      <c r="BV75" s="113"/>
      <c r="BW75" s="113"/>
      <c r="BX75" s="113"/>
      <c r="BY75" s="113"/>
      <c r="BZ75" s="113"/>
      <c r="CA75" s="113"/>
      <c r="CB75" s="113"/>
      <c r="CC75" s="113"/>
      <c r="CD75" s="113"/>
      <c r="CE75" s="113"/>
      <c r="CF75" s="113"/>
      <c r="CG75" s="113"/>
      <c r="CH75" s="113"/>
      <c r="CI75" s="113"/>
      <c r="CJ75" s="113"/>
      <c r="CK75" s="113"/>
      <c r="CL75" s="113"/>
      <c r="CM75" s="113"/>
      <c r="CN75" s="113"/>
      <c r="CO75" s="113"/>
      <c r="CP75" s="113"/>
      <c r="CQ75" s="113"/>
      <c r="CR75" s="113"/>
      <c r="CS75" s="113"/>
      <c r="CT75" s="113"/>
      <c r="CU75" s="113"/>
      <c r="CV75" s="113"/>
      <c r="CW75" s="113"/>
      <c r="CX75" s="113"/>
      <c r="CY75" s="113"/>
      <c r="CZ75" s="113"/>
      <c r="DA75" s="113"/>
      <c r="DB75" s="113"/>
      <c r="DC75" s="113"/>
      <c r="DD75" s="113"/>
      <c r="DE75" s="113"/>
      <c r="DF75" s="113"/>
      <c r="DG75" s="113"/>
      <c r="DH75" s="113"/>
      <c r="DI75" s="113"/>
      <c r="DJ75" s="113"/>
      <c r="DK75" s="113"/>
      <c r="DL75" s="113"/>
      <c r="DM75" s="113"/>
      <c r="DN75" s="113"/>
      <c r="DO75" s="113"/>
      <c r="DP75" s="113"/>
      <c r="DQ75" s="113"/>
      <c r="DR75" s="113"/>
      <c r="DS75" s="113"/>
      <c r="DT75" s="113"/>
      <c r="DU75" s="113"/>
      <c r="DV75" s="113"/>
      <c r="DW75" s="113"/>
      <c r="DX75" s="113"/>
      <c r="DY75" s="113"/>
      <c r="DZ75" s="113"/>
      <c r="EA75" s="113"/>
      <c r="EB75" s="113"/>
      <c r="EC75" s="309"/>
      <c r="ED75" s="113"/>
      <c r="EE75" s="117"/>
    </row>
    <row r="76" spans="1:135" s="84" customFormat="1" ht="39" customHeight="1" x14ac:dyDescent="0.15">
      <c r="A76" s="251" t="str">
        <f>IF(ISBLANK(D76),"",IF(ISBLANK(参照用シート!$AD$4),"",参照用シート!$AD$4))</f>
        <v/>
      </c>
      <c r="B76" s="252" t="str">
        <f>IF(ISBLANK(D76),"",IF(ISBLANK(参照用シート!$AC$4),"",参照用シート!$AC$4))</f>
        <v/>
      </c>
      <c r="C76" s="253" t="str">
        <f t="shared" si="1"/>
        <v/>
      </c>
      <c r="D76" s="114"/>
      <c r="E76" s="118"/>
      <c r="F76" s="116"/>
      <c r="G76" s="132"/>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13"/>
      <c r="AH76" s="113"/>
      <c r="AI76" s="113"/>
      <c r="AJ76" s="113"/>
      <c r="AK76" s="113"/>
      <c r="AL76" s="113"/>
      <c r="AM76" s="113"/>
      <c r="AN76" s="113"/>
      <c r="AO76" s="113"/>
      <c r="AP76" s="113"/>
      <c r="AQ76" s="113"/>
      <c r="AR76" s="113"/>
      <c r="AS76" s="113"/>
      <c r="AT76" s="113"/>
      <c r="AU76" s="113"/>
      <c r="AV76" s="113"/>
      <c r="AW76" s="113"/>
      <c r="AX76" s="113"/>
      <c r="AY76" s="113"/>
      <c r="AZ76" s="113"/>
      <c r="BA76" s="113"/>
      <c r="BB76" s="113"/>
      <c r="BC76" s="113"/>
      <c r="BD76" s="113"/>
      <c r="BE76" s="113"/>
      <c r="BF76" s="113"/>
      <c r="BG76" s="113"/>
      <c r="BH76" s="113"/>
      <c r="BI76" s="113"/>
      <c r="BJ76" s="113"/>
      <c r="BK76" s="113"/>
      <c r="BL76" s="113"/>
      <c r="BM76" s="113"/>
      <c r="BN76" s="113"/>
      <c r="BO76" s="113"/>
      <c r="BP76" s="113"/>
      <c r="BQ76" s="113"/>
      <c r="BR76" s="113"/>
      <c r="BS76" s="113"/>
      <c r="BT76" s="113"/>
      <c r="BU76" s="113"/>
      <c r="BV76" s="113"/>
      <c r="BW76" s="113"/>
      <c r="BX76" s="113"/>
      <c r="BY76" s="113"/>
      <c r="BZ76" s="113"/>
      <c r="CA76" s="113"/>
      <c r="CB76" s="113"/>
      <c r="CC76" s="113"/>
      <c r="CD76" s="113"/>
      <c r="CE76" s="113"/>
      <c r="CF76" s="113"/>
      <c r="CG76" s="113"/>
      <c r="CH76" s="113"/>
      <c r="CI76" s="113"/>
      <c r="CJ76" s="113"/>
      <c r="CK76" s="113"/>
      <c r="CL76" s="113"/>
      <c r="CM76" s="113"/>
      <c r="CN76" s="113"/>
      <c r="CO76" s="113"/>
      <c r="CP76" s="113"/>
      <c r="CQ76" s="113"/>
      <c r="CR76" s="113"/>
      <c r="CS76" s="113"/>
      <c r="CT76" s="113"/>
      <c r="CU76" s="113"/>
      <c r="CV76" s="113"/>
      <c r="CW76" s="113"/>
      <c r="CX76" s="113"/>
      <c r="CY76" s="113"/>
      <c r="CZ76" s="113"/>
      <c r="DA76" s="113"/>
      <c r="DB76" s="113"/>
      <c r="DC76" s="113"/>
      <c r="DD76" s="113"/>
      <c r="DE76" s="113"/>
      <c r="DF76" s="113"/>
      <c r="DG76" s="113"/>
      <c r="DH76" s="113"/>
      <c r="DI76" s="113"/>
      <c r="DJ76" s="113"/>
      <c r="DK76" s="113"/>
      <c r="DL76" s="113"/>
      <c r="DM76" s="113"/>
      <c r="DN76" s="113"/>
      <c r="DO76" s="113"/>
      <c r="DP76" s="113"/>
      <c r="DQ76" s="113"/>
      <c r="DR76" s="113"/>
      <c r="DS76" s="113"/>
      <c r="DT76" s="113"/>
      <c r="DU76" s="113"/>
      <c r="DV76" s="113"/>
      <c r="DW76" s="113"/>
      <c r="DX76" s="113"/>
      <c r="DY76" s="113"/>
      <c r="DZ76" s="113"/>
      <c r="EA76" s="113"/>
      <c r="EB76" s="113"/>
      <c r="EC76" s="309"/>
      <c r="ED76" s="113"/>
      <c r="EE76" s="117"/>
    </row>
    <row r="77" spans="1:135" s="84" customFormat="1" ht="39" customHeight="1" x14ac:dyDescent="0.15">
      <c r="A77" s="251" t="str">
        <f>IF(ISBLANK(D77),"",IF(ISBLANK(参照用シート!$AD$4),"",参照用シート!$AD$4))</f>
        <v/>
      </c>
      <c r="B77" s="252" t="str">
        <f>IF(ISBLANK(D77),"",IF(ISBLANK(参照用シート!$AC$4),"",参照用シート!$AC$4))</f>
        <v/>
      </c>
      <c r="C77" s="253" t="str">
        <f t="shared" si="1"/>
        <v/>
      </c>
      <c r="D77" s="114"/>
      <c r="E77" s="118"/>
      <c r="F77" s="116"/>
      <c r="G77" s="132"/>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13"/>
      <c r="AH77" s="113"/>
      <c r="AI77" s="113"/>
      <c r="AJ77" s="113"/>
      <c r="AK77" s="113"/>
      <c r="AL77" s="113"/>
      <c r="AM77" s="113"/>
      <c r="AN77" s="113"/>
      <c r="AO77" s="113"/>
      <c r="AP77" s="113"/>
      <c r="AQ77" s="113"/>
      <c r="AR77" s="113"/>
      <c r="AS77" s="113"/>
      <c r="AT77" s="113"/>
      <c r="AU77" s="113"/>
      <c r="AV77" s="113"/>
      <c r="AW77" s="113"/>
      <c r="AX77" s="113"/>
      <c r="AY77" s="113"/>
      <c r="AZ77" s="113"/>
      <c r="BA77" s="113"/>
      <c r="BB77" s="113"/>
      <c r="BC77" s="113"/>
      <c r="BD77" s="113"/>
      <c r="BE77" s="113"/>
      <c r="BF77" s="113"/>
      <c r="BG77" s="113"/>
      <c r="BH77" s="113"/>
      <c r="BI77" s="113"/>
      <c r="BJ77" s="113"/>
      <c r="BK77" s="113"/>
      <c r="BL77" s="113"/>
      <c r="BM77" s="113"/>
      <c r="BN77" s="113"/>
      <c r="BO77" s="113"/>
      <c r="BP77" s="113"/>
      <c r="BQ77" s="113"/>
      <c r="BR77" s="113"/>
      <c r="BS77" s="113"/>
      <c r="BT77" s="113"/>
      <c r="BU77" s="113"/>
      <c r="BV77" s="113"/>
      <c r="BW77" s="113"/>
      <c r="BX77" s="113"/>
      <c r="BY77" s="113"/>
      <c r="BZ77" s="113"/>
      <c r="CA77" s="113"/>
      <c r="CB77" s="113"/>
      <c r="CC77" s="113"/>
      <c r="CD77" s="113"/>
      <c r="CE77" s="113"/>
      <c r="CF77" s="113"/>
      <c r="CG77" s="113"/>
      <c r="CH77" s="113"/>
      <c r="CI77" s="113"/>
      <c r="CJ77" s="113"/>
      <c r="CK77" s="113"/>
      <c r="CL77" s="113"/>
      <c r="CM77" s="113"/>
      <c r="CN77" s="113"/>
      <c r="CO77" s="113"/>
      <c r="CP77" s="113"/>
      <c r="CQ77" s="113"/>
      <c r="CR77" s="113"/>
      <c r="CS77" s="113"/>
      <c r="CT77" s="113"/>
      <c r="CU77" s="113"/>
      <c r="CV77" s="113"/>
      <c r="CW77" s="113"/>
      <c r="CX77" s="113"/>
      <c r="CY77" s="113"/>
      <c r="CZ77" s="113"/>
      <c r="DA77" s="113"/>
      <c r="DB77" s="113"/>
      <c r="DC77" s="113"/>
      <c r="DD77" s="113"/>
      <c r="DE77" s="113"/>
      <c r="DF77" s="113"/>
      <c r="DG77" s="113"/>
      <c r="DH77" s="113"/>
      <c r="DI77" s="113"/>
      <c r="DJ77" s="113"/>
      <c r="DK77" s="113"/>
      <c r="DL77" s="113"/>
      <c r="DM77" s="113"/>
      <c r="DN77" s="113"/>
      <c r="DO77" s="113"/>
      <c r="DP77" s="113"/>
      <c r="DQ77" s="113"/>
      <c r="DR77" s="113"/>
      <c r="DS77" s="113"/>
      <c r="DT77" s="113"/>
      <c r="DU77" s="113"/>
      <c r="DV77" s="113"/>
      <c r="DW77" s="113"/>
      <c r="DX77" s="113"/>
      <c r="DY77" s="113"/>
      <c r="DZ77" s="113"/>
      <c r="EA77" s="113"/>
      <c r="EB77" s="113"/>
      <c r="EC77" s="309"/>
      <c r="ED77" s="113"/>
      <c r="EE77" s="117"/>
    </row>
    <row r="78" spans="1:135" s="84" customFormat="1" ht="39" customHeight="1" x14ac:dyDescent="0.15">
      <c r="A78" s="251" t="str">
        <f>IF(ISBLANK(D78),"",IF(ISBLANK(参照用シート!$AD$4),"",参照用シート!$AD$4))</f>
        <v/>
      </c>
      <c r="B78" s="252" t="str">
        <f>IF(ISBLANK(D78),"",IF(ISBLANK(参照用シート!$AC$4),"",参照用シート!$AC$4))</f>
        <v/>
      </c>
      <c r="C78" s="253" t="str">
        <f t="shared" si="1"/>
        <v/>
      </c>
      <c r="D78" s="114"/>
      <c r="E78" s="118"/>
      <c r="F78" s="116"/>
      <c r="G78" s="132"/>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13"/>
      <c r="AH78" s="113"/>
      <c r="AI78" s="113"/>
      <c r="AJ78" s="113"/>
      <c r="AK78" s="113"/>
      <c r="AL78" s="113"/>
      <c r="AM78" s="113"/>
      <c r="AN78" s="113"/>
      <c r="AO78" s="113"/>
      <c r="AP78" s="113"/>
      <c r="AQ78" s="113"/>
      <c r="AR78" s="113"/>
      <c r="AS78" s="113"/>
      <c r="AT78" s="113"/>
      <c r="AU78" s="113"/>
      <c r="AV78" s="113"/>
      <c r="AW78" s="113"/>
      <c r="AX78" s="113"/>
      <c r="AY78" s="113"/>
      <c r="AZ78" s="113"/>
      <c r="BA78" s="113"/>
      <c r="BB78" s="113"/>
      <c r="BC78" s="113"/>
      <c r="BD78" s="113"/>
      <c r="BE78" s="113"/>
      <c r="BF78" s="113"/>
      <c r="BG78" s="113"/>
      <c r="BH78" s="113"/>
      <c r="BI78" s="113"/>
      <c r="BJ78" s="113"/>
      <c r="BK78" s="113"/>
      <c r="BL78" s="113"/>
      <c r="BM78" s="113"/>
      <c r="BN78" s="113"/>
      <c r="BO78" s="113"/>
      <c r="BP78" s="113"/>
      <c r="BQ78" s="113"/>
      <c r="BR78" s="113"/>
      <c r="BS78" s="113"/>
      <c r="BT78" s="113"/>
      <c r="BU78" s="113"/>
      <c r="BV78" s="113"/>
      <c r="BW78" s="113"/>
      <c r="BX78" s="113"/>
      <c r="BY78" s="113"/>
      <c r="BZ78" s="113"/>
      <c r="CA78" s="113"/>
      <c r="CB78" s="113"/>
      <c r="CC78" s="113"/>
      <c r="CD78" s="113"/>
      <c r="CE78" s="113"/>
      <c r="CF78" s="113"/>
      <c r="CG78" s="113"/>
      <c r="CH78" s="113"/>
      <c r="CI78" s="113"/>
      <c r="CJ78" s="113"/>
      <c r="CK78" s="113"/>
      <c r="CL78" s="113"/>
      <c r="CM78" s="113"/>
      <c r="CN78" s="113"/>
      <c r="CO78" s="113"/>
      <c r="CP78" s="113"/>
      <c r="CQ78" s="113"/>
      <c r="CR78" s="113"/>
      <c r="CS78" s="113"/>
      <c r="CT78" s="113"/>
      <c r="CU78" s="113"/>
      <c r="CV78" s="113"/>
      <c r="CW78" s="113"/>
      <c r="CX78" s="113"/>
      <c r="CY78" s="113"/>
      <c r="CZ78" s="113"/>
      <c r="DA78" s="113"/>
      <c r="DB78" s="113"/>
      <c r="DC78" s="113"/>
      <c r="DD78" s="113"/>
      <c r="DE78" s="113"/>
      <c r="DF78" s="113"/>
      <c r="DG78" s="113"/>
      <c r="DH78" s="113"/>
      <c r="DI78" s="113"/>
      <c r="DJ78" s="113"/>
      <c r="DK78" s="113"/>
      <c r="DL78" s="113"/>
      <c r="DM78" s="113"/>
      <c r="DN78" s="113"/>
      <c r="DO78" s="113"/>
      <c r="DP78" s="113"/>
      <c r="DQ78" s="113"/>
      <c r="DR78" s="113"/>
      <c r="DS78" s="113"/>
      <c r="DT78" s="113"/>
      <c r="DU78" s="113"/>
      <c r="DV78" s="113"/>
      <c r="DW78" s="113"/>
      <c r="DX78" s="113"/>
      <c r="DY78" s="113"/>
      <c r="DZ78" s="113"/>
      <c r="EA78" s="113"/>
      <c r="EB78" s="113"/>
      <c r="EC78" s="309"/>
      <c r="ED78" s="113"/>
      <c r="EE78" s="117"/>
    </row>
    <row r="79" spans="1:135" s="84" customFormat="1" ht="39" customHeight="1" x14ac:dyDescent="0.15">
      <c r="A79" s="251" t="str">
        <f>IF(ISBLANK(D79),"",IF(ISBLANK(参照用シート!$AD$4),"",参照用シート!$AD$4))</f>
        <v/>
      </c>
      <c r="B79" s="252" t="str">
        <f>IF(ISBLANK(D79),"",IF(ISBLANK(参照用シート!$AC$4),"",参照用シート!$AC$4))</f>
        <v/>
      </c>
      <c r="C79" s="253" t="str">
        <f t="shared" si="1"/>
        <v/>
      </c>
      <c r="D79" s="114"/>
      <c r="E79" s="118"/>
      <c r="F79" s="116"/>
      <c r="G79" s="132"/>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3"/>
      <c r="AK79" s="113"/>
      <c r="AL79" s="113"/>
      <c r="AM79" s="113"/>
      <c r="AN79" s="113"/>
      <c r="AO79" s="113"/>
      <c r="AP79" s="113"/>
      <c r="AQ79" s="113"/>
      <c r="AR79" s="113"/>
      <c r="AS79" s="113"/>
      <c r="AT79" s="113"/>
      <c r="AU79" s="113"/>
      <c r="AV79" s="113"/>
      <c r="AW79" s="113"/>
      <c r="AX79" s="113"/>
      <c r="AY79" s="113"/>
      <c r="AZ79" s="113"/>
      <c r="BA79" s="113"/>
      <c r="BB79" s="113"/>
      <c r="BC79" s="113"/>
      <c r="BD79" s="113"/>
      <c r="BE79" s="113"/>
      <c r="BF79" s="113"/>
      <c r="BG79" s="113"/>
      <c r="BH79" s="113"/>
      <c r="BI79" s="113"/>
      <c r="BJ79" s="113"/>
      <c r="BK79" s="113"/>
      <c r="BL79" s="113"/>
      <c r="BM79" s="113"/>
      <c r="BN79" s="113"/>
      <c r="BO79" s="113"/>
      <c r="BP79" s="113"/>
      <c r="BQ79" s="113"/>
      <c r="BR79" s="113"/>
      <c r="BS79" s="113"/>
      <c r="BT79" s="113"/>
      <c r="BU79" s="113"/>
      <c r="BV79" s="113"/>
      <c r="BW79" s="113"/>
      <c r="BX79" s="113"/>
      <c r="BY79" s="113"/>
      <c r="BZ79" s="113"/>
      <c r="CA79" s="113"/>
      <c r="CB79" s="113"/>
      <c r="CC79" s="113"/>
      <c r="CD79" s="113"/>
      <c r="CE79" s="113"/>
      <c r="CF79" s="113"/>
      <c r="CG79" s="113"/>
      <c r="CH79" s="113"/>
      <c r="CI79" s="113"/>
      <c r="CJ79" s="113"/>
      <c r="CK79" s="113"/>
      <c r="CL79" s="113"/>
      <c r="CM79" s="113"/>
      <c r="CN79" s="113"/>
      <c r="CO79" s="113"/>
      <c r="CP79" s="113"/>
      <c r="CQ79" s="113"/>
      <c r="CR79" s="113"/>
      <c r="CS79" s="113"/>
      <c r="CT79" s="113"/>
      <c r="CU79" s="113"/>
      <c r="CV79" s="113"/>
      <c r="CW79" s="113"/>
      <c r="CX79" s="113"/>
      <c r="CY79" s="113"/>
      <c r="CZ79" s="113"/>
      <c r="DA79" s="113"/>
      <c r="DB79" s="113"/>
      <c r="DC79" s="113"/>
      <c r="DD79" s="113"/>
      <c r="DE79" s="113"/>
      <c r="DF79" s="113"/>
      <c r="DG79" s="113"/>
      <c r="DH79" s="113"/>
      <c r="DI79" s="113"/>
      <c r="DJ79" s="113"/>
      <c r="DK79" s="113"/>
      <c r="DL79" s="113"/>
      <c r="DM79" s="113"/>
      <c r="DN79" s="113"/>
      <c r="DO79" s="113"/>
      <c r="DP79" s="113"/>
      <c r="DQ79" s="113"/>
      <c r="DR79" s="113"/>
      <c r="DS79" s="113"/>
      <c r="DT79" s="113"/>
      <c r="DU79" s="113"/>
      <c r="DV79" s="113"/>
      <c r="DW79" s="113"/>
      <c r="DX79" s="113"/>
      <c r="DY79" s="113"/>
      <c r="DZ79" s="113"/>
      <c r="EA79" s="113"/>
      <c r="EB79" s="113"/>
      <c r="EC79" s="309"/>
      <c r="ED79" s="113"/>
      <c r="EE79" s="117"/>
    </row>
    <row r="80" spans="1:135" s="84" customFormat="1" ht="39" customHeight="1" x14ac:dyDescent="0.15">
      <c r="A80" s="251" t="str">
        <f>IF(ISBLANK(D80),"",IF(ISBLANK(参照用シート!$AD$4),"",参照用シート!$AD$4))</f>
        <v/>
      </c>
      <c r="B80" s="252" t="str">
        <f>IF(ISBLANK(D80),"",IF(ISBLANK(参照用シート!$AC$4),"",参照用シート!$AC$4))</f>
        <v/>
      </c>
      <c r="C80" s="253" t="str">
        <f t="shared" si="1"/>
        <v/>
      </c>
      <c r="D80" s="114"/>
      <c r="E80" s="118"/>
      <c r="F80" s="116"/>
      <c r="G80" s="132"/>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13"/>
      <c r="AH80" s="113"/>
      <c r="AI80" s="113"/>
      <c r="AJ80" s="113"/>
      <c r="AK80" s="113"/>
      <c r="AL80" s="113"/>
      <c r="AM80" s="113"/>
      <c r="AN80" s="113"/>
      <c r="AO80" s="113"/>
      <c r="AP80" s="113"/>
      <c r="AQ80" s="113"/>
      <c r="AR80" s="113"/>
      <c r="AS80" s="113"/>
      <c r="AT80" s="113"/>
      <c r="AU80" s="113"/>
      <c r="AV80" s="113"/>
      <c r="AW80" s="113"/>
      <c r="AX80" s="113"/>
      <c r="AY80" s="113"/>
      <c r="AZ80" s="113"/>
      <c r="BA80" s="113"/>
      <c r="BB80" s="113"/>
      <c r="BC80" s="113"/>
      <c r="BD80" s="113"/>
      <c r="BE80" s="113"/>
      <c r="BF80" s="113"/>
      <c r="BG80" s="113"/>
      <c r="BH80" s="113"/>
      <c r="BI80" s="113"/>
      <c r="BJ80" s="113"/>
      <c r="BK80" s="113"/>
      <c r="BL80" s="113"/>
      <c r="BM80" s="113"/>
      <c r="BN80" s="113"/>
      <c r="BO80" s="113"/>
      <c r="BP80" s="113"/>
      <c r="BQ80" s="113"/>
      <c r="BR80" s="113"/>
      <c r="BS80" s="113"/>
      <c r="BT80" s="113"/>
      <c r="BU80" s="113"/>
      <c r="BV80" s="113"/>
      <c r="BW80" s="113"/>
      <c r="BX80" s="113"/>
      <c r="BY80" s="113"/>
      <c r="BZ80" s="113"/>
      <c r="CA80" s="113"/>
      <c r="CB80" s="113"/>
      <c r="CC80" s="113"/>
      <c r="CD80" s="113"/>
      <c r="CE80" s="113"/>
      <c r="CF80" s="113"/>
      <c r="CG80" s="113"/>
      <c r="CH80" s="113"/>
      <c r="CI80" s="113"/>
      <c r="CJ80" s="113"/>
      <c r="CK80" s="113"/>
      <c r="CL80" s="113"/>
      <c r="CM80" s="113"/>
      <c r="CN80" s="113"/>
      <c r="CO80" s="113"/>
      <c r="CP80" s="113"/>
      <c r="CQ80" s="113"/>
      <c r="CR80" s="113"/>
      <c r="CS80" s="113"/>
      <c r="CT80" s="113"/>
      <c r="CU80" s="113"/>
      <c r="CV80" s="113"/>
      <c r="CW80" s="113"/>
      <c r="CX80" s="113"/>
      <c r="CY80" s="113"/>
      <c r="CZ80" s="113"/>
      <c r="DA80" s="113"/>
      <c r="DB80" s="113"/>
      <c r="DC80" s="113"/>
      <c r="DD80" s="113"/>
      <c r="DE80" s="113"/>
      <c r="DF80" s="113"/>
      <c r="DG80" s="113"/>
      <c r="DH80" s="113"/>
      <c r="DI80" s="113"/>
      <c r="DJ80" s="113"/>
      <c r="DK80" s="113"/>
      <c r="DL80" s="113"/>
      <c r="DM80" s="113"/>
      <c r="DN80" s="113"/>
      <c r="DO80" s="113"/>
      <c r="DP80" s="113"/>
      <c r="DQ80" s="113"/>
      <c r="DR80" s="113"/>
      <c r="DS80" s="113"/>
      <c r="DT80" s="113"/>
      <c r="DU80" s="113"/>
      <c r="DV80" s="113"/>
      <c r="DW80" s="113"/>
      <c r="DX80" s="113"/>
      <c r="DY80" s="113"/>
      <c r="DZ80" s="113"/>
      <c r="EA80" s="113"/>
      <c r="EB80" s="113"/>
      <c r="EC80" s="309"/>
      <c r="ED80" s="113"/>
      <c r="EE80" s="117"/>
    </row>
    <row r="81" spans="1:135" s="84" customFormat="1" ht="39" customHeight="1" x14ac:dyDescent="0.15">
      <c r="A81" s="251" t="str">
        <f>IF(ISBLANK(D81),"",IF(ISBLANK(参照用シート!$AD$4),"",参照用シート!$AD$4))</f>
        <v/>
      </c>
      <c r="B81" s="252" t="str">
        <f>IF(ISBLANK(D81),"",IF(ISBLANK(参照用シート!$AC$4),"",参照用シート!$AC$4))</f>
        <v/>
      </c>
      <c r="C81" s="253" t="str">
        <f t="shared" si="1"/>
        <v/>
      </c>
      <c r="D81" s="114"/>
      <c r="E81" s="118"/>
      <c r="F81" s="116"/>
      <c r="G81" s="132"/>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13"/>
      <c r="AH81" s="113"/>
      <c r="AI81" s="113"/>
      <c r="AJ81" s="113"/>
      <c r="AK81" s="113"/>
      <c r="AL81" s="113"/>
      <c r="AM81" s="113"/>
      <c r="AN81" s="113"/>
      <c r="AO81" s="113"/>
      <c r="AP81" s="113"/>
      <c r="AQ81" s="113"/>
      <c r="AR81" s="113"/>
      <c r="AS81" s="113"/>
      <c r="AT81" s="113"/>
      <c r="AU81" s="113"/>
      <c r="AV81" s="113"/>
      <c r="AW81" s="113"/>
      <c r="AX81" s="113"/>
      <c r="AY81" s="113"/>
      <c r="AZ81" s="113"/>
      <c r="BA81" s="113"/>
      <c r="BB81" s="113"/>
      <c r="BC81" s="113"/>
      <c r="BD81" s="113"/>
      <c r="BE81" s="113"/>
      <c r="BF81" s="113"/>
      <c r="BG81" s="113"/>
      <c r="BH81" s="113"/>
      <c r="BI81" s="113"/>
      <c r="BJ81" s="113"/>
      <c r="BK81" s="113"/>
      <c r="BL81" s="113"/>
      <c r="BM81" s="113"/>
      <c r="BN81" s="113"/>
      <c r="BO81" s="113"/>
      <c r="BP81" s="113"/>
      <c r="BQ81" s="113"/>
      <c r="BR81" s="113"/>
      <c r="BS81" s="113"/>
      <c r="BT81" s="113"/>
      <c r="BU81" s="113"/>
      <c r="BV81" s="113"/>
      <c r="BW81" s="113"/>
      <c r="BX81" s="113"/>
      <c r="BY81" s="113"/>
      <c r="BZ81" s="113"/>
      <c r="CA81" s="113"/>
      <c r="CB81" s="113"/>
      <c r="CC81" s="113"/>
      <c r="CD81" s="113"/>
      <c r="CE81" s="113"/>
      <c r="CF81" s="113"/>
      <c r="CG81" s="113"/>
      <c r="CH81" s="113"/>
      <c r="CI81" s="113"/>
      <c r="CJ81" s="113"/>
      <c r="CK81" s="113"/>
      <c r="CL81" s="113"/>
      <c r="CM81" s="113"/>
      <c r="CN81" s="113"/>
      <c r="CO81" s="113"/>
      <c r="CP81" s="113"/>
      <c r="CQ81" s="113"/>
      <c r="CR81" s="113"/>
      <c r="CS81" s="113"/>
      <c r="CT81" s="113"/>
      <c r="CU81" s="113"/>
      <c r="CV81" s="113"/>
      <c r="CW81" s="113"/>
      <c r="CX81" s="113"/>
      <c r="CY81" s="113"/>
      <c r="CZ81" s="113"/>
      <c r="DA81" s="113"/>
      <c r="DB81" s="113"/>
      <c r="DC81" s="113"/>
      <c r="DD81" s="113"/>
      <c r="DE81" s="113"/>
      <c r="DF81" s="113"/>
      <c r="DG81" s="113"/>
      <c r="DH81" s="113"/>
      <c r="DI81" s="113"/>
      <c r="DJ81" s="113"/>
      <c r="DK81" s="113"/>
      <c r="DL81" s="113"/>
      <c r="DM81" s="113"/>
      <c r="DN81" s="113"/>
      <c r="DO81" s="113"/>
      <c r="DP81" s="113"/>
      <c r="DQ81" s="113"/>
      <c r="DR81" s="113"/>
      <c r="DS81" s="113"/>
      <c r="DT81" s="113"/>
      <c r="DU81" s="113"/>
      <c r="DV81" s="113"/>
      <c r="DW81" s="113"/>
      <c r="DX81" s="113"/>
      <c r="DY81" s="113"/>
      <c r="DZ81" s="113"/>
      <c r="EA81" s="113"/>
      <c r="EB81" s="113"/>
      <c r="EC81" s="309"/>
      <c r="ED81" s="113"/>
      <c r="EE81" s="117"/>
    </row>
    <row r="82" spans="1:135" s="84" customFormat="1" ht="39" customHeight="1" x14ac:dyDescent="0.15">
      <c r="A82" s="251" t="str">
        <f>IF(ISBLANK(D82),"",IF(ISBLANK(参照用シート!$AD$4),"",参照用シート!$AD$4))</f>
        <v/>
      </c>
      <c r="B82" s="252" t="str">
        <f>IF(ISBLANK(D82),"",IF(ISBLANK(参照用シート!$AC$4),"",参照用シート!$AC$4))</f>
        <v/>
      </c>
      <c r="C82" s="253" t="str">
        <f t="shared" si="1"/>
        <v/>
      </c>
      <c r="D82" s="114"/>
      <c r="E82" s="118"/>
      <c r="F82" s="116"/>
      <c r="G82" s="132"/>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13"/>
      <c r="AH82" s="113"/>
      <c r="AI82" s="113"/>
      <c r="AJ82" s="113"/>
      <c r="AK82" s="113"/>
      <c r="AL82" s="113"/>
      <c r="AM82" s="113"/>
      <c r="AN82" s="113"/>
      <c r="AO82" s="113"/>
      <c r="AP82" s="113"/>
      <c r="AQ82" s="113"/>
      <c r="AR82" s="113"/>
      <c r="AS82" s="113"/>
      <c r="AT82" s="113"/>
      <c r="AU82" s="113"/>
      <c r="AV82" s="113"/>
      <c r="AW82" s="113"/>
      <c r="AX82" s="113"/>
      <c r="AY82" s="113"/>
      <c r="AZ82" s="113"/>
      <c r="BA82" s="113"/>
      <c r="BB82" s="113"/>
      <c r="BC82" s="113"/>
      <c r="BD82" s="113"/>
      <c r="BE82" s="113"/>
      <c r="BF82" s="113"/>
      <c r="BG82" s="113"/>
      <c r="BH82" s="113"/>
      <c r="BI82" s="113"/>
      <c r="BJ82" s="113"/>
      <c r="BK82" s="113"/>
      <c r="BL82" s="113"/>
      <c r="BM82" s="113"/>
      <c r="BN82" s="113"/>
      <c r="BO82" s="113"/>
      <c r="BP82" s="113"/>
      <c r="BQ82" s="113"/>
      <c r="BR82" s="113"/>
      <c r="BS82" s="113"/>
      <c r="BT82" s="113"/>
      <c r="BU82" s="113"/>
      <c r="BV82" s="113"/>
      <c r="BW82" s="113"/>
      <c r="BX82" s="113"/>
      <c r="BY82" s="113"/>
      <c r="BZ82" s="113"/>
      <c r="CA82" s="113"/>
      <c r="CB82" s="113"/>
      <c r="CC82" s="113"/>
      <c r="CD82" s="113"/>
      <c r="CE82" s="113"/>
      <c r="CF82" s="113"/>
      <c r="CG82" s="113"/>
      <c r="CH82" s="113"/>
      <c r="CI82" s="113"/>
      <c r="CJ82" s="113"/>
      <c r="CK82" s="113"/>
      <c r="CL82" s="113"/>
      <c r="CM82" s="113"/>
      <c r="CN82" s="113"/>
      <c r="CO82" s="113"/>
      <c r="CP82" s="113"/>
      <c r="CQ82" s="113"/>
      <c r="CR82" s="113"/>
      <c r="CS82" s="113"/>
      <c r="CT82" s="113"/>
      <c r="CU82" s="113"/>
      <c r="CV82" s="113"/>
      <c r="CW82" s="113"/>
      <c r="CX82" s="113"/>
      <c r="CY82" s="113"/>
      <c r="CZ82" s="113"/>
      <c r="DA82" s="113"/>
      <c r="DB82" s="113"/>
      <c r="DC82" s="113"/>
      <c r="DD82" s="113"/>
      <c r="DE82" s="113"/>
      <c r="DF82" s="113"/>
      <c r="DG82" s="113"/>
      <c r="DH82" s="113"/>
      <c r="DI82" s="113"/>
      <c r="DJ82" s="113"/>
      <c r="DK82" s="113"/>
      <c r="DL82" s="113"/>
      <c r="DM82" s="113"/>
      <c r="DN82" s="113"/>
      <c r="DO82" s="113"/>
      <c r="DP82" s="113"/>
      <c r="DQ82" s="113"/>
      <c r="DR82" s="113"/>
      <c r="DS82" s="113"/>
      <c r="DT82" s="113"/>
      <c r="DU82" s="113"/>
      <c r="DV82" s="113"/>
      <c r="DW82" s="113"/>
      <c r="DX82" s="113"/>
      <c r="DY82" s="113"/>
      <c r="DZ82" s="113"/>
      <c r="EA82" s="113"/>
      <c r="EB82" s="113"/>
      <c r="EC82" s="309"/>
      <c r="ED82" s="113"/>
      <c r="EE82" s="117"/>
    </row>
    <row r="83" spans="1:135" s="84" customFormat="1" ht="39" customHeight="1" x14ac:dyDescent="0.15">
      <c r="A83" s="251" t="str">
        <f>IF(ISBLANK(D83),"",IF(ISBLANK(参照用シート!$AD$4),"",参照用シート!$AD$4))</f>
        <v/>
      </c>
      <c r="B83" s="252" t="str">
        <f>IF(ISBLANK(D83),"",IF(ISBLANK(参照用シート!$AC$4),"",参照用シート!$AC$4))</f>
        <v/>
      </c>
      <c r="C83" s="253" t="str">
        <f t="shared" si="1"/>
        <v/>
      </c>
      <c r="D83" s="114"/>
      <c r="E83" s="118"/>
      <c r="F83" s="116"/>
      <c r="G83" s="132"/>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13"/>
      <c r="AH83" s="113"/>
      <c r="AI83" s="113"/>
      <c r="AJ83" s="113"/>
      <c r="AK83" s="113"/>
      <c r="AL83" s="113"/>
      <c r="AM83" s="113"/>
      <c r="AN83" s="113"/>
      <c r="AO83" s="113"/>
      <c r="AP83" s="113"/>
      <c r="AQ83" s="113"/>
      <c r="AR83" s="113"/>
      <c r="AS83" s="113"/>
      <c r="AT83" s="113"/>
      <c r="AU83" s="113"/>
      <c r="AV83" s="113"/>
      <c r="AW83" s="113"/>
      <c r="AX83" s="113"/>
      <c r="AY83" s="113"/>
      <c r="AZ83" s="113"/>
      <c r="BA83" s="113"/>
      <c r="BB83" s="113"/>
      <c r="BC83" s="113"/>
      <c r="BD83" s="113"/>
      <c r="BE83" s="113"/>
      <c r="BF83" s="113"/>
      <c r="BG83" s="113"/>
      <c r="BH83" s="113"/>
      <c r="BI83" s="113"/>
      <c r="BJ83" s="113"/>
      <c r="BK83" s="113"/>
      <c r="BL83" s="113"/>
      <c r="BM83" s="113"/>
      <c r="BN83" s="113"/>
      <c r="BO83" s="113"/>
      <c r="BP83" s="113"/>
      <c r="BQ83" s="113"/>
      <c r="BR83" s="113"/>
      <c r="BS83" s="113"/>
      <c r="BT83" s="113"/>
      <c r="BU83" s="113"/>
      <c r="BV83" s="113"/>
      <c r="BW83" s="113"/>
      <c r="BX83" s="113"/>
      <c r="BY83" s="113"/>
      <c r="BZ83" s="113"/>
      <c r="CA83" s="113"/>
      <c r="CB83" s="113"/>
      <c r="CC83" s="113"/>
      <c r="CD83" s="113"/>
      <c r="CE83" s="113"/>
      <c r="CF83" s="113"/>
      <c r="CG83" s="113"/>
      <c r="CH83" s="113"/>
      <c r="CI83" s="113"/>
      <c r="CJ83" s="113"/>
      <c r="CK83" s="113"/>
      <c r="CL83" s="113"/>
      <c r="CM83" s="113"/>
      <c r="CN83" s="113"/>
      <c r="CO83" s="113"/>
      <c r="CP83" s="113"/>
      <c r="CQ83" s="113"/>
      <c r="CR83" s="113"/>
      <c r="CS83" s="113"/>
      <c r="CT83" s="113"/>
      <c r="CU83" s="113"/>
      <c r="CV83" s="113"/>
      <c r="CW83" s="113"/>
      <c r="CX83" s="113"/>
      <c r="CY83" s="113"/>
      <c r="CZ83" s="113"/>
      <c r="DA83" s="113"/>
      <c r="DB83" s="113"/>
      <c r="DC83" s="113"/>
      <c r="DD83" s="113"/>
      <c r="DE83" s="113"/>
      <c r="DF83" s="113"/>
      <c r="DG83" s="113"/>
      <c r="DH83" s="113"/>
      <c r="DI83" s="113"/>
      <c r="DJ83" s="113"/>
      <c r="DK83" s="113"/>
      <c r="DL83" s="113"/>
      <c r="DM83" s="113"/>
      <c r="DN83" s="113"/>
      <c r="DO83" s="113"/>
      <c r="DP83" s="113"/>
      <c r="DQ83" s="113"/>
      <c r="DR83" s="113"/>
      <c r="DS83" s="113"/>
      <c r="DT83" s="113"/>
      <c r="DU83" s="113"/>
      <c r="DV83" s="113"/>
      <c r="DW83" s="113"/>
      <c r="DX83" s="113"/>
      <c r="DY83" s="113"/>
      <c r="DZ83" s="113"/>
      <c r="EA83" s="113"/>
      <c r="EB83" s="113"/>
      <c r="EC83" s="309"/>
      <c r="ED83" s="113"/>
      <c r="EE83" s="117"/>
    </row>
    <row r="84" spans="1:135" s="84" customFormat="1" ht="39" customHeight="1" x14ac:dyDescent="0.15">
      <c r="A84" s="251" t="str">
        <f>IF(ISBLANK(D84),"",IF(ISBLANK(参照用シート!$AD$4),"",参照用シート!$AD$4))</f>
        <v/>
      </c>
      <c r="B84" s="252" t="str">
        <f>IF(ISBLANK(D84),"",IF(ISBLANK(参照用シート!$AC$4),"",参照用シート!$AC$4))</f>
        <v/>
      </c>
      <c r="C84" s="253" t="str">
        <f t="shared" si="1"/>
        <v/>
      </c>
      <c r="D84" s="114"/>
      <c r="E84" s="118"/>
      <c r="F84" s="116"/>
      <c r="G84" s="132"/>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c r="AE84" s="113"/>
      <c r="AF84" s="113"/>
      <c r="AG84" s="113"/>
      <c r="AH84" s="113"/>
      <c r="AI84" s="113"/>
      <c r="AJ84" s="113"/>
      <c r="AK84" s="113"/>
      <c r="AL84" s="113"/>
      <c r="AM84" s="113"/>
      <c r="AN84" s="113"/>
      <c r="AO84" s="113"/>
      <c r="AP84" s="113"/>
      <c r="AQ84" s="113"/>
      <c r="AR84" s="113"/>
      <c r="AS84" s="113"/>
      <c r="AT84" s="113"/>
      <c r="AU84" s="113"/>
      <c r="AV84" s="113"/>
      <c r="AW84" s="113"/>
      <c r="AX84" s="113"/>
      <c r="AY84" s="113"/>
      <c r="AZ84" s="113"/>
      <c r="BA84" s="113"/>
      <c r="BB84" s="113"/>
      <c r="BC84" s="113"/>
      <c r="BD84" s="113"/>
      <c r="BE84" s="113"/>
      <c r="BF84" s="113"/>
      <c r="BG84" s="113"/>
      <c r="BH84" s="113"/>
      <c r="BI84" s="113"/>
      <c r="BJ84" s="113"/>
      <c r="BK84" s="113"/>
      <c r="BL84" s="113"/>
      <c r="BM84" s="113"/>
      <c r="BN84" s="113"/>
      <c r="BO84" s="113"/>
      <c r="BP84" s="113"/>
      <c r="BQ84" s="113"/>
      <c r="BR84" s="113"/>
      <c r="BS84" s="113"/>
      <c r="BT84" s="113"/>
      <c r="BU84" s="113"/>
      <c r="BV84" s="113"/>
      <c r="BW84" s="113"/>
      <c r="BX84" s="113"/>
      <c r="BY84" s="113"/>
      <c r="BZ84" s="113"/>
      <c r="CA84" s="113"/>
      <c r="CB84" s="113"/>
      <c r="CC84" s="113"/>
      <c r="CD84" s="113"/>
      <c r="CE84" s="113"/>
      <c r="CF84" s="113"/>
      <c r="CG84" s="113"/>
      <c r="CH84" s="113"/>
      <c r="CI84" s="113"/>
      <c r="CJ84" s="113"/>
      <c r="CK84" s="113"/>
      <c r="CL84" s="113"/>
      <c r="CM84" s="113"/>
      <c r="CN84" s="113"/>
      <c r="CO84" s="113"/>
      <c r="CP84" s="113"/>
      <c r="CQ84" s="113"/>
      <c r="CR84" s="113"/>
      <c r="CS84" s="113"/>
      <c r="CT84" s="113"/>
      <c r="CU84" s="113"/>
      <c r="CV84" s="113"/>
      <c r="CW84" s="113"/>
      <c r="CX84" s="113"/>
      <c r="CY84" s="113"/>
      <c r="CZ84" s="113"/>
      <c r="DA84" s="113"/>
      <c r="DB84" s="113"/>
      <c r="DC84" s="113"/>
      <c r="DD84" s="113"/>
      <c r="DE84" s="113"/>
      <c r="DF84" s="113"/>
      <c r="DG84" s="113"/>
      <c r="DH84" s="113"/>
      <c r="DI84" s="113"/>
      <c r="DJ84" s="113"/>
      <c r="DK84" s="113"/>
      <c r="DL84" s="113"/>
      <c r="DM84" s="113"/>
      <c r="DN84" s="113"/>
      <c r="DO84" s="113"/>
      <c r="DP84" s="113"/>
      <c r="DQ84" s="113"/>
      <c r="DR84" s="113"/>
      <c r="DS84" s="113"/>
      <c r="DT84" s="113"/>
      <c r="DU84" s="113"/>
      <c r="DV84" s="113"/>
      <c r="DW84" s="113"/>
      <c r="DX84" s="113"/>
      <c r="DY84" s="113"/>
      <c r="DZ84" s="113"/>
      <c r="EA84" s="113"/>
      <c r="EB84" s="113"/>
      <c r="EC84" s="309"/>
      <c r="ED84" s="113"/>
      <c r="EE84" s="117"/>
    </row>
    <row r="85" spans="1:135" s="84" customFormat="1" ht="39" customHeight="1" x14ac:dyDescent="0.15">
      <c r="A85" s="251" t="str">
        <f>IF(ISBLANK(D85),"",IF(ISBLANK(参照用シート!$AD$4),"",参照用シート!$AD$4))</f>
        <v/>
      </c>
      <c r="B85" s="252" t="str">
        <f>IF(ISBLANK(D85),"",IF(ISBLANK(参照用シート!$AC$4),"",参照用シート!$AC$4))</f>
        <v/>
      </c>
      <c r="C85" s="253" t="str">
        <f t="shared" ref="C85:C104" si="2">IF(ISBLANK(D85),"",C84+1)</f>
        <v/>
      </c>
      <c r="D85" s="114"/>
      <c r="E85" s="118"/>
      <c r="F85" s="116"/>
      <c r="G85" s="132"/>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113"/>
      <c r="AM85" s="113"/>
      <c r="AN85" s="113"/>
      <c r="AO85" s="113"/>
      <c r="AP85" s="113"/>
      <c r="AQ85" s="113"/>
      <c r="AR85" s="113"/>
      <c r="AS85" s="113"/>
      <c r="AT85" s="113"/>
      <c r="AU85" s="113"/>
      <c r="AV85" s="113"/>
      <c r="AW85" s="113"/>
      <c r="AX85" s="113"/>
      <c r="AY85" s="113"/>
      <c r="AZ85" s="113"/>
      <c r="BA85" s="113"/>
      <c r="BB85" s="113"/>
      <c r="BC85" s="113"/>
      <c r="BD85" s="113"/>
      <c r="BE85" s="113"/>
      <c r="BF85" s="113"/>
      <c r="BG85" s="113"/>
      <c r="BH85" s="113"/>
      <c r="BI85" s="113"/>
      <c r="BJ85" s="113"/>
      <c r="BK85" s="113"/>
      <c r="BL85" s="113"/>
      <c r="BM85" s="113"/>
      <c r="BN85" s="113"/>
      <c r="BO85" s="113"/>
      <c r="BP85" s="113"/>
      <c r="BQ85" s="113"/>
      <c r="BR85" s="113"/>
      <c r="BS85" s="113"/>
      <c r="BT85" s="113"/>
      <c r="BU85" s="113"/>
      <c r="BV85" s="113"/>
      <c r="BW85" s="113"/>
      <c r="BX85" s="113"/>
      <c r="BY85" s="113"/>
      <c r="BZ85" s="113"/>
      <c r="CA85" s="113"/>
      <c r="CB85" s="113"/>
      <c r="CC85" s="113"/>
      <c r="CD85" s="113"/>
      <c r="CE85" s="113"/>
      <c r="CF85" s="113"/>
      <c r="CG85" s="113"/>
      <c r="CH85" s="113"/>
      <c r="CI85" s="113"/>
      <c r="CJ85" s="113"/>
      <c r="CK85" s="113"/>
      <c r="CL85" s="113"/>
      <c r="CM85" s="113"/>
      <c r="CN85" s="113"/>
      <c r="CO85" s="113"/>
      <c r="CP85" s="113"/>
      <c r="CQ85" s="113"/>
      <c r="CR85" s="113"/>
      <c r="CS85" s="113"/>
      <c r="CT85" s="113"/>
      <c r="CU85" s="113"/>
      <c r="CV85" s="113"/>
      <c r="CW85" s="113"/>
      <c r="CX85" s="113"/>
      <c r="CY85" s="113"/>
      <c r="CZ85" s="113"/>
      <c r="DA85" s="113"/>
      <c r="DB85" s="113"/>
      <c r="DC85" s="113"/>
      <c r="DD85" s="113"/>
      <c r="DE85" s="113"/>
      <c r="DF85" s="113"/>
      <c r="DG85" s="113"/>
      <c r="DH85" s="113"/>
      <c r="DI85" s="113"/>
      <c r="DJ85" s="113"/>
      <c r="DK85" s="113"/>
      <c r="DL85" s="113"/>
      <c r="DM85" s="113"/>
      <c r="DN85" s="113"/>
      <c r="DO85" s="113"/>
      <c r="DP85" s="113"/>
      <c r="DQ85" s="113"/>
      <c r="DR85" s="113"/>
      <c r="DS85" s="113"/>
      <c r="DT85" s="113"/>
      <c r="DU85" s="113"/>
      <c r="DV85" s="113"/>
      <c r="DW85" s="113"/>
      <c r="DX85" s="113"/>
      <c r="DY85" s="113"/>
      <c r="DZ85" s="113"/>
      <c r="EA85" s="113"/>
      <c r="EB85" s="113"/>
      <c r="EC85" s="309"/>
      <c r="ED85" s="113"/>
      <c r="EE85" s="117"/>
    </row>
    <row r="86" spans="1:135" s="84" customFormat="1" ht="39" customHeight="1" x14ac:dyDescent="0.15">
      <c r="A86" s="251" t="str">
        <f>IF(ISBLANK(D86),"",IF(ISBLANK(参照用シート!$AD$4),"",参照用シート!$AD$4))</f>
        <v/>
      </c>
      <c r="B86" s="252" t="str">
        <f>IF(ISBLANK(D86),"",IF(ISBLANK(参照用シート!$AC$4),"",参照用シート!$AC$4))</f>
        <v/>
      </c>
      <c r="C86" s="253" t="str">
        <f t="shared" si="2"/>
        <v/>
      </c>
      <c r="D86" s="114"/>
      <c r="E86" s="118"/>
      <c r="F86" s="116"/>
      <c r="G86" s="132"/>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13"/>
      <c r="AH86" s="113"/>
      <c r="AI86" s="113"/>
      <c r="AJ86" s="113"/>
      <c r="AK86" s="113"/>
      <c r="AL86" s="113"/>
      <c r="AM86" s="113"/>
      <c r="AN86" s="113"/>
      <c r="AO86" s="113"/>
      <c r="AP86" s="113"/>
      <c r="AQ86" s="113"/>
      <c r="AR86" s="113"/>
      <c r="AS86" s="113"/>
      <c r="AT86" s="113"/>
      <c r="AU86" s="113"/>
      <c r="AV86" s="113"/>
      <c r="AW86" s="113"/>
      <c r="AX86" s="113"/>
      <c r="AY86" s="113"/>
      <c r="AZ86" s="113"/>
      <c r="BA86" s="113"/>
      <c r="BB86" s="113"/>
      <c r="BC86" s="113"/>
      <c r="BD86" s="113"/>
      <c r="BE86" s="113"/>
      <c r="BF86" s="113"/>
      <c r="BG86" s="113"/>
      <c r="BH86" s="113"/>
      <c r="BI86" s="113"/>
      <c r="BJ86" s="113"/>
      <c r="BK86" s="113"/>
      <c r="BL86" s="113"/>
      <c r="BM86" s="113"/>
      <c r="BN86" s="113"/>
      <c r="BO86" s="113"/>
      <c r="BP86" s="113"/>
      <c r="BQ86" s="113"/>
      <c r="BR86" s="113"/>
      <c r="BS86" s="113"/>
      <c r="BT86" s="113"/>
      <c r="BU86" s="113"/>
      <c r="BV86" s="113"/>
      <c r="BW86" s="113"/>
      <c r="BX86" s="113"/>
      <c r="BY86" s="113"/>
      <c r="BZ86" s="113"/>
      <c r="CA86" s="113"/>
      <c r="CB86" s="113"/>
      <c r="CC86" s="113"/>
      <c r="CD86" s="113"/>
      <c r="CE86" s="113"/>
      <c r="CF86" s="113"/>
      <c r="CG86" s="113"/>
      <c r="CH86" s="113"/>
      <c r="CI86" s="113"/>
      <c r="CJ86" s="113"/>
      <c r="CK86" s="113"/>
      <c r="CL86" s="113"/>
      <c r="CM86" s="113"/>
      <c r="CN86" s="113"/>
      <c r="CO86" s="113"/>
      <c r="CP86" s="113"/>
      <c r="CQ86" s="113"/>
      <c r="CR86" s="113"/>
      <c r="CS86" s="113"/>
      <c r="CT86" s="113"/>
      <c r="CU86" s="113"/>
      <c r="CV86" s="113"/>
      <c r="CW86" s="113"/>
      <c r="CX86" s="113"/>
      <c r="CY86" s="113"/>
      <c r="CZ86" s="113"/>
      <c r="DA86" s="113"/>
      <c r="DB86" s="113"/>
      <c r="DC86" s="113"/>
      <c r="DD86" s="113"/>
      <c r="DE86" s="113"/>
      <c r="DF86" s="113"/>
      <c r="DG86" s="113"/>
      <c r="DH86" s="113"/>
      <c r="DI86" s="113"/>
      <c r="DJ86" s="113"/>
      <c r="DK86" s="113"/>
      <c r="DL86" s="113"/>
      <c r="DM86" s="113"/>
      <c r="DN86" s="113"/>
      <c r="DO86" s="113"/>
      <c r="DP86" s="113"/>
      <c r="DQ86" s="113"/>
      <c r="DR86" s="113"/>
      <c r="DS86" s="113"/>
      <c r="DT86" s="113"/>
      <c r="DU86" s="113"/>
      <c r="DV86" s="113"/>
      <c r="DW86" s="113"/>
      <c r="DX86" s="113"/>
      <c r="DY86" s="113"/>
      <c r="DZ86" s="113"/>
      <c r="EA86" s="113"/>
      <c r="EB86" s="113"/>
      <c r="EC86" s="309"/>
      <c r="ED86" s="113"/>
      <c r="EE86" s="117"/>
    </row>
    <row r="87" spans="1:135" s="84" customFormat="1" ht="39" customHeight="1" x14ac:dyDescent="0.15">
      <c r="A87" s="251" t="str">
        <f>IF(ISBLANK(D87),"",IF(ISBLANK(参照用シート!$AD$4),"",参照用シート!$AD$4))</f>
        <v/>
      </c>
      <c r="B87" s="252" t="str">
        <f>IF(ISBLANK(D87),"",IF(ISBLANK(参照用シート!$AC$4),"",参照用シート!$AC$4))</f>
        <v/>
      </c>
      <c r="C87" s="253" t="str">
        <f t="shared" si="2"/>
        <v/>
      </c>
      <c r="D87" s="114"/>
      <c r="E87" s="118"/>
      <c r="F87" s="116"/>
      <c r="G87" s="132"/>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13"/>
      <c r="AH87" s="113"/>
      <c r="AI87" s="113"/>
      <c r="AJ87" s="113"/>
      <c r="AK87" s="113"/>
      <c r="AL87" s="113"/>
      <c r="AM87" s="113"/>
      <c r="AN87" s="113"/>
      <c r="AO87" s="113"/>
      <c r="AP87" s="113"/>
      <c r="AQ87" s="113"/>
      <c r="AR87" s="113"/>
      <c r="AS87" s="113"/>
      <c r="AT87" s="113"/>
      <c r="AU87" s="113"/>
      <c r="AV87" s="113"/>
      <c r="AW87" s="113"/>
      <c r="AX87" s="113"/>
      <c r="AY87" s="113"/>
      <c r="AZ87" s="113"/>
      <c r="BA87" s="113"/>
      <c r="BB87" s="113"/>
      <c r="BC87" s="113"/>
      <c r="BD87" s="113"/>
      <c r="BE87" s="113"/>
      <c r="BF87" s="113"/>
      <c r="BG87" s="113"/>
      <c r="BH87" s="113"/>
      <c r="BI87" s="113"/>
      <c r="BJ87" s="113"/>
      <c r="BK87" s="113"/>
      <c r="BL87" s="113"/>
      <c r="BM87" s="113"/>
      <c r="BN87" s="113"/>
      <c r="BO87" s="113"/>
      <c r="BP87" s="113"/>
      <c r="BQ87" s="113"/>
      <c r="BR87" s="113"/>
      <c r="BS87" s="113"/>
      <c r="BT87" s="113"/>
      <c r="BU87" s="113"/>
      <c r="BV87" s="113"/>
      <c r="BW87" s="113"/>
      <c r="BX87" s="113"/>
      <c r="BY87" s="113"/>
      <c r="BZ87" s="113"/>
      <c r="CA87" s="113"/>
      <c r="CB87" s="113"/>
      <c r="CC87" s="113"/>
      <c r="CD87" s="113"/>
      <c r="CE87" s="113"/>
      <c r="CF87" s="113"/>
      <c r="CG87" s="113"/>
      <c r="CH87" s="113"/>
      <c r="CI87" s="113"/>
      <c r="CJ87" s="113"/>
      <c r="CK87" s="113"/>
      <c r="CL87" s="113"/>
      <c r="CM87" s="113"/>
      <c r="CN87" s="113"/>
      <c r="CO87" s="113"/>
      <c r="CP87" s="113"/>
      <c r="CQ87" s="113"/>
      <c r="CR87" s="113"/>
      <c r="CS87" s="113"/>
      <c r="CT87" s="113"/>
      <c r="CU87" s="113"/>
      <c r="CV87" s="113"/>
      <c r="CW87" s="113"/>
      <c r="CX87" s="113"/>
      <c r="CY87" s="113"/>
      <c r="CZ87" s="113"/>
      <c r="DA87" s="113"/>
      <c r="DB87" s="113"/>
      <c r="DC87" s="113"/>
      <c r="DD87" s="113"/>
      <c r="DE87" s="113"/>
      <c r="DF87" s="113"/>
      <c r="DG87" s="113"/>
      <c r="DH87" s="113"/>
      <c r="DI87" s="113"/>
      <c r="DJ87" s="113"/>
      <c r="DK87" s="113"/>
      <c r="DL87" s="113"/>
      <c r="DM87" s="113"/>
      <c r="DN87" s="113"/>
      <c r="DO87" s="113"/>
      <c r="DP87" s="113"/>
      <c r="DQ87" s="113"/>
      <c r="DR87" s="113"/>
      <c r="DS87" s="113"/>
      <c r="DT87" s="113"/>
      <c r="DU87" s="113"/>
      <c r="DV87" s="113"/>
      <c r="DW87" s="113"/>
      <c r="DX87" s="113"/>
      <c r="DY87" s="113"/>
      <c r="DZ87" s="113"/>
      <c r="EA87" s="113"/>
      <c r="EB87" s="113"/>
      <c r="EC87" s="309"/>
      <c r="ED87" s="113"/>
      <c r="EE87" s="117"/>
    </row>
    <row r="88" spans="1:135" s="84" customFormat="1" ht="39" customHeight="1" x14ac:dyDescent="0.15">
      <c r="A88" s="251" t="str">
        <f>IF(ISBLANK(D88),"",IF(ISBLANK(参照用シート!$AD$4),"",参照用シート!$AD$4))</f>
        <v/>
      </c>
      <c r="B88" s="252" t="str">
        <f>IF(ISBLANK(D88),"",IF(ISBLANK(参照用シート!$AC$4),"",参照用シート!$AC$4))</f>
        <v/>
      </c>
      <c r="C88" s="253" t="str">
        <f t="shared" si="2"/>
        <v/>
      </c>
      <c r="D88" s="114"/>
      <c r="E88" s="118"/>
      <c r="F88" s="116"/>
      <c r="G88" s="132"/>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113"/>
      <c r="AL88" s="113"/>
      <c r="AM88" s="113"/>
      <c r="AN88" s="113"/>
      <c r="AO88" s="113"/>
      <c r="AP88" s="113"/>
      <c r="AQ88" s="113"/>
      <c r="AR88" s="113"/>
      <c r="AS88" s="113"/>
      <c r="AT88" s="113"/>
      <c r="AU88" s="113"/>
      <c r="AV88" s="113"/>
      <c r="AW88" s="113"/>
      <c r="AX88" s="113"/>
      <c r="AY88" s="113"/>
      <c r="AZ88" s="113"/>
      <c r="BA88" s="113"/>
      <c r="BB88" s="113"/>
      <c r="BC88" s="113"/>
      <c r="BD88" s="113"/>
      <c r="BE88" s="113"/>
      <c r="BF88" s="113"/>
      <c r="BG88" s="113"/>
      <c r="BH88" s="113"/>
      <c r="BI88" s="113"/>
      <c r="BJ88" s="113"/>
      <c r="BK88" s="113"/>
      <c r="BL88" s="113"/>
      <c r="BM88" s="113"/>
      <c r="BN88" s="113"/>
      <c r="BO88" s="113"/>
      <c r="BP88" s="113"/>
      <c r="BQ88" s="113"/>
      <c r="BR88" s="113"/>
      <c r="BS88" s="113"/>
      <c r="BT88" s="113"/>
      <c r="BU88" s="113"/>
      <c r="BV88" s="113"/>
      <c r="BW88" s="113"/>
      <c r="BX88" s="113"/>
      <c r="BY88" s="113"/>
      <c r="BZ88" s="113"/>
      <c r="CA88" s="113"/>
      <c r="CB88" s="113"/>
      <c r="CC88" s="113"/>
      <c r="CD88" s="113"/>
      <c r="CE88" s="113"/>
      <c r="CF88" s="113"/>
      <c r="CG88" s="113"/>
      <c r="CH88" s="113"/>
      <c r="CI88" s="113"/>
      <c r="CJ88" s="113"/>
      <c r="CK88" s="113"/>
      <c r="CL88" s="113"/>
      <c r="CM88" s="113"/>
      <c r="CN88" s="113"/>
      <c r="CO88" s="113"/>
      <c r="CP88" s="113"/>
      <c r="CQ88" s="113"/>
      <c r="CR88" s="113"/>
      <c r="CS88" s="113"/>
      <c r="CT88" s="113"/>
      <c r="CU88" s="113"/>
      <c r="CV88" s="113"/>
      <c r="CW88" s="113"/>
      <c r="CX88" s="113"/>
      <c r="CY88" s="113"/>
      <c r="CZ88" s="113"/>
      <c r="DA88" s="113"/>
      <c r="DB88" s="113"/>
      <c r="DC88" s="113"/>
      <c r="DD88" s="113"/>
      <c r="DE88" s="113"/>
      <c r="DF88" s="113"/>
      <c r="DG88" s="113"/>
      <c r="DH88" s="113"/>
      <c r="DI88" s="113"/>
      <c r="DJ88" s="113"/>
      <c r="DK88" s="113"/>
      <c r="DL88" s="113"/>
      <c r="DM88" s="113"/>
      <c r="DN88" s="113"/>
      <c r="DO88" s="113"/>
      <c r="DP88" s="113"/>
      <c r="DQ88" s="113"/>
      <c r="DR88" s="113"/>
      <c r="DS88" s="113"/>
      <c r="DT88" s="113"/>
      <c r="DU88" s="113"/>
      <c r="DV88" s="113"/>
      <c r="DW88" s="113"/>
      <c r="DX88" s="113"/>
      <c r="DY88" s="113"/>
      <c r="DZ88" s="113"/>
      <c r="EA88" s="113"/>
      <c r="EB88" s="113"/>
      <c r="EC88" s="309"/>
      <c r="ED88" s="113"/>
      <c r="EE88" s="117"/>
    </row>
    <row r="89" spans="1:135" s="84" customFormat="1" ht="39" customHeight="1" x14ac:dyDescent="0.15">
      <c r="A89" s="251" t="str">
        <f>IF(ISBLANK(D89),"",IF(ISBLANK(参照用シート!$AD$4),"",参照用シート!$AD$4))</f>
        <v/>
      </c>
      <c r="B89" s="252" t="str">
        <f>IF(ISBLANK(D89),"",IF(ISBLANK(参照用シート!$AC$4),"",参照用シート!$AC$4))</f>
        <v/>
      </c>
      <c r="C89" s="253" t="str">
        <f t="shared" si="2"/>
        <v/>
      </c>
      <c r="D89" s="114"/>
      <c r="E89" s="118"/>
      <c r="F89" s="116"/>
      <c r="G89" s="132"/>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113"/>
      <c r="AL89" s="113"/>
      <c r="AM89" s="113"/>
      <c r="AN89" s="113"/>
      <c r="AO89" s="113"/>
      <c r="AP89" s="113"/>
      <c r="AQ89" s="113"/>
      <c r="AR89" s="113"/>
      <c r="AS89" s="113"/>
      <c r="AT89" s="113"/>
      <c r="AU89" s="113"/>
      <c r="AV89" s="113"/>
      <c r="AW89" s="113"/>
      <c r="AX89" s="113"/>
      <c r="AY89" s="113"/>
      <c r="AZ89" s="113"/>
      <c r="BA89" s="113"/>
      <c r="BB89" s="113"/>
      <c r="BC89" s="113"/>
      <c r="BD89" s="113"/>
      <c r="BE89" s="113"/>
      <c r="BF89" s="113"/>
      <c r="BG89" s="113"/>
      <c r="BH89" s="113"/>
      <c r="BI89" s="113"/>
      <c r="BJ89" s="113"/>
      <c r="BK89" s="113"/>
      <c r="BL89" s="113"/>
      <c r="BM89" s="113"/>
      <c r="BN89" s="113"/>
      <c r="BO89" s="113"/>
      <c r="BP89" s="113"/>
      <c r="BQ89" s="113"/>
      <c r="BR89" s="113"/>
      <c r="BS89" s="113"/>
      <c r="BT89" s="113"/>
      <c r="BU89" s="113"/>
      <c r="BV89" s="113"/>
      <c r="BW89" s="113"/>
      <c r="BX89" s="113"/>
      <c r="BY89" s="113"/>
      <c r="BZ89" s="113"/>
      <c r="CA89" s="113"/>
      <c r="CB89" s="113"/>
      <c r="CC89" s="113"/>
      <c r="CD89" s="113"/>
      <c r="CE89" s="113"/>
      <c r="CF89" s="113"/>
      <c r="CG89" s="113"/>
      <c r="CH89" s="113"/>
      <c r="CI89" s="113"/>
      <c r="CJ89" s="113"/>
      <c r="CK89" s="113"/>
      <c r="CL89" s="113"/>
      <c r="CM89" s="113"/>
      <c r="CN89" s="113"/>
      <c r="CO89" s="113"/>
      <c r="CP89" s="113"/>
      <c r="CQ89" s="113"/>
      <c r="CR89" s="113"/>
      <c r="CS89" s="113"/>
      <c r="CT89" s="113"/>
      <c r="CU89" s="113"/>
      <c r="CV89" s="113"/>
      <c r="CW89" s="113"/>
      <c r="CX89" s="113"/>
      <c r="CY89" s="113"/>
      <c r="CZ89" s="113"/>
      <c r="DA89" s="113"/>
      <c r="DB89" s="113"/>
      <c r="DC89" s="113"/>
      <c r="DD89" s="113"/>
      <c r="DE89" s="113"/>
      <c r="DF89" s="113"/>
      <c r="DG89" s="113"/>
      <c r="DH89" s="113"/>
      <c r="DI89" s="113"/>
      <c r="DJ89" s="113"/>
      <c r="DK89" s="113"/>
      <c r="DL89" s="113"/>
      <c r="DM89" s="113"/>
      <c r="DN89" s="113"/>
      <c r="DO89" s="113"/>
      <c r="DP89" s="113"/>
      <c r="DQ89" s="113"/>
      <c r="DR89" s="113"/>
      <c r="DS89" s="113"/>
      <c r="DT89" s="113"/>
      <c r="DU89" s="113"/>
      <c r="DV89" s="113"/>
      <c r="DW89" s="113"/>
      <c r="DX89" s="113"/>
      <c r="DY89" s="113"/>
      <c r="DZ89" s="113"/>
      <c r="EA89" s="113"/>
      <c r="EB89" s="113"/>
      <c r="EC89" s="309"/>
      <c r="ED89" s="113"/>
      <c r="EE89" s="117"/>
    </row>
    <row r="90" spans="1:135" s="84" customFormat="1" ht="39" customHeight="1" x14ac:dyDescent="0.15">
      <c r="A90" s="251" t="str">
        <f>IF(ISBLANK(D90),"",IF(ISBLANK(参照用シート!$AD$4),"",参照用シート!$AD$4))</f>
        <v/>
      </c>
      <c r="B90" s="252" t="str">
        <f>IF(ISBLANK(D90),"",IF(ISBLANK(参照用シート!$AC$4),"",参照用シート!$AC$4))</f>
        <v/>
      </c>
      <c r="C90" s="253" t="str">
        <f t="shared" si="2"/>
        <v/>
      </c>
      <c r="D90" s="114"/>
      <c r="E90" s="118"/>
      <c r="F90" s="116"/>
      <c r="G90" s="132"/>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113"/>
      <c r="AL90" s="113"/>
      <c r="AM90" s="113"/>
      <c r="AN90" s="113"/>
      <c r="AO90" s="113"/>
      <c r="AP90" s="113"/>
      <c r="AQ90" s="113"/>
      <c r="AR90" s="113"/>
      <c r="AS90" s="113"/>
      <c r="AT90" s="113"/>
      <c r="AU90" s="113"/>
      <c r="AV90" s="113"/>
      <c r="AW90" s="113"/>
      <c r="AX90" s="113"/>
      <c r="AY90" s="113"/>
      <c r="AZ90" s="113"/>
      <c r="BA90" s="113"/>
      <c r="BB90" s="113"/>
      <c r="BC90" s="113"/>
      <c r="BD90" s="113"/>
      <c r="BE90" s="113"/>
      <c r="BF90" s="113"/>
      <c r="BG90" s="113"/>
      <c r="BH90" s="113"/>
      <c r="BI90" s="113"/>
      <c r="BJ90" s="113"/>
      <c r="BK90" s="113"/>
      <c r="BL90" s="113"/>
      <c r="BM90" s="113"/>
      <c r="BN90" s="113"/>
      <c r="BO90" s="113"/>
      <c r="BP90" s="113"/>
      <c r="BQ90" s="113"/>
      <c r="BR90" s="113"/>
      <c r="BS90" s="113"/>
      <c r="BT90" s="113"/>
      <c r="BU90" s="113"/>
      <c r="BV90" s="113"/>
      <c r="BW90" s="113"/>
      <c r="BX90" s="113"/>
      <c r="BY90" s="113"/>
      <c r="BZ90" s="113"/>
      <c r="CA90" s="113"/>
      <c r="CB90" s="113"/>
      <c r="CC90" s="113"/>
      <c r="CD90" s="113"/>
      <c r="CE90" s="113"/>
      <c r="CF90" s="113"/>
      <c r="CG90" s="113"/>
      <c r="CH90" s="113"/>
      <c r="CI90" s="113"/>
      <c r="CJ90" s="113"/>
      <c r="CK90" s="113"/>
      <c r="CL90" s="113"/>
      <c r="CM90" s="113"/>
      <c r="CN90" s="113"/>
      <c r="CO90" s="113"/>
      <c r="CP90" s="113"/>
      <c r="CQ90" s="113"/>
      <c r="CR90" s="113"/>
      <c r="CS90" s="113"/>
      <c r="CT90" s="113"/>
      <c r="CU90" s="113"/>
      <c r="CV90" s="113"/>
      <c r="CW90" s="113"/>
      <c r="CX90" s="113"/>
      <c r="CY90" s="113"/>
      <c r="CZ90" s="113"/>
      <c r="DA90" s="113"/>
      <c r="DB90" s="113"/>
      <c r="DC90" s="113"/>
      <c r="DD90" s="113"/>
      <c r="DE90" s="113"/>
      <c r="DF90" s="113"/>
      <c r="DG90" s="113"/>
      <c r="DH90" s="113"/>
      <c r="DI90" s="113"/>
      <c r="DJ90" s="113"/>
      <c r="DK90" s="113"/>
      <c r="DL90" s="113"/>
      <c r="DM90" s="113"/>
      <c r="DN90" s="113"/>
      <c r="DO90" s="113"/>
      <c r="DP90" s="113"/>
      <c r="DQ90" s="113"/>
      <c r="DR90" s="113"/>
      <c r="DS90" s="113"/>
      <c r="DT90" s="113"/>
      <c r="DU90" s="113"/>
      <c r="DV90" s="113"/>
      <c r="DW90" s="113"/>
      <c r="DX90" s="113"/>
      <c r="DY90" s="113"/>
      <c r="DZ90" s="113"/>
      <c r="EA90" s="113"/>
      <c r="EB90" s="113"/>
      <c r="EC90" s="309"/>
      <c r="ED90" s="113"/>
      <c r="EE90" s="117"/>
    </row>
    <row r="91" spans="1:135" s="84" customFormat="1" ht="39" customHeight="1" x14ac:dyDescent="0.15">
      <c r="A91" s="251" t="str">
        <f>IF(ISBLANK(D91),"",IF(ISBLANK(参照用シート!$AD$4),"",参照用シート!$AD$4))</f>
        <v/>
      </c>
      <c r="B91" s="252" t="str">
        <f>IF(ISBLANK(D91),"",IF(ISBLANK(参照用シート!$AC$4),"",参照用シート!$AC$4))</f>
        <v/>
      </c>
      <c r="C91" s="253" t="str">
        <f t="shared" si="2"/>
        <v/>
      </c>
      <c r="D91" s="114"/>
      <c r="E91" s="118"/>
      <c r="F91" s="116"/>
      <c r="G91" s="132"/>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3"/>
      <c r="AT91" s="113"/>
      <c r="AU91" s="113"/>
      <c r="AV91" s="113"/>
      <c r="AW91" s="113"/>
      <c r="AX91" s="113"/>
      <c r="AY91" s="113"/>
      <c r="AZ91" s="113"/>
      <c r="BA91" s="113"/>
      <c r="BB91" s="113"/>
      <c r="BC91" s="113"/>
      <c r="BD91" s="113"/>
      <c r="BE91" s="113"/>
      <c r="BF91" s="113"/>
      <c r="BG91" s="113"/>
      <c r="BH91" s="113"/>
      <c r="BI91" s="113"/>
      <c r="BJ91" s="113"/>
      <c r="BK91" s="113"/>
      <c r="BL91" s="113"/>
      <c r="BM91" s="113"/>
      <c r="BN91" s="113"/>
      <c r="BO91" s="113"/>
      <c r="BP91" s="113"/>
      <c r="BQ91" s="113"/>
      <c r="BR91" s="113"/>
      <c r="BS91" s="113"/>
      <c r="BT91" s="113"/>
      <c r="BU91" s="113"/>
      <c r="BV91" s="113"/>
      <c r="BW91" s="113"/>
      <c r="BX91" s="113"/>
      <c r="BY91" s="113"/>
      <c r="BZ91" s="113"/>
      <c r="CA91" s="113"/>
      <c r="CB91" s="113"/>
      <c r="CC91" s="113"/>
      <c r="CD91" s="113"/>
      <c r="CE91" s="113"/>
      <c r="CF91" s="113"/>
      <c r="CG91" s="113"/>
      <c r="CH91" s="113"/>
      <c r="CI91" s="113"/>
      <c r="CJ91" s="113"/>
      <c r="CK91" s="113"/>
      <c r="CL91" s="113"/>
      <c r="CM91" s="113"/>
      <c r="CN91" s="113"/>
      <c r="CO91" s="113"/>
      <c r="CP91" s="113"/>
      <c r="CQ91" s="113"/>
      <c r="CR91" s="113"/>
      <c r="CS91" s="113"/>
      <c r="CT91" s="113"/>
      <c r="CU91" s="113"/>
      <c r="CV91" s="113"/>
      <c r="CW91" s="113"/>
      <c r="CX91" s="113"/>
      <c r="CY91" s="113"/>
      <c r="CZ91" s="113"/>
      <c r="DA91" s="113"/>
      <c r="DB91" s="113"/>
      <c r="DC91" s="113"/>
      <c r="DD91" s="113"/>
      <c r="DE91" s="113"/>
      <c r="DF91" s="113"/>
      <c r="DG91" s="113"/>
      <c r="DH91" s="113"/>
      <c r="DI91" s="113"/>
      <c r="DJ91" s="113"/>
      <c r="DK91" s="113"/>
      <c r="DL91" s="113"/>
      <c r="DM91" s="113"/>
      <c r="DN91" s="113"/>
      <c r="DO91" s="113"/>
      <c r="DP91" s="113"/>
      <c r="DQ91" s="113"/>
      <c r="DR91" s="113"/>
      <c r="DS91" s="113"/>
      <c r="DT91" s="113"/>
      <c r="DU91" s="113"/>
      <c r="DV91" s="113"/>
      <c r="DW91" s="113"/>
      <c r="DX91" s="113"/>
      <c r="DY91" s="113"/>
      <c r="DZ91" s="113"/>
      <c r="EA91" s="113"/>
      <c r="EB91" s="113"/>
      <c r="EC91" s="309"/>
      <c r="ED91" s="113"/>
      <c r="EE91" s="117"/>
    </row>
    <row r="92" spans="1:135" s="84" customFormat="1" ht="39" customHeight="1" x14ac:dyDescent="0.15">
      <c r="A92" s="251" t="str">
        <f>IF(ISBLANK(D92),"",IF(ISBLANK(参照用シート!$AD$4),"",参照用シート!$AD$4))</f>
        <v/>
      </c>
      <c r="B92" s="252" t="str">
        <f>IF(ISBLANK(D92),"",IF(ISBLANK(参照用シート!$AC$4),"",参照用シート!$AC$4))</f>
        <v/>
      </c>
      <c r="C92" s="253" t="str">
        <f t="shared" si="2"/>
        <v/>
      </c>
      <c r="D92" s="114"/>
      <c r="E92" s="118"/>
      <c r="F92" s="116"/>
      <c r="G92" s="132"/>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13"/>
      <c r="AT92" s="113"/>
      <c r="AU92" s="113"/>
      <c r="AV92" s="113"/>
      <c r="AW92" s="113"/>
      <c r="AX92" s="113"/>
      <c r="AY92" s="113"/>
      <c r="AZ92" s="113"/>
      <c r="BA92" s="113"/>
      <c r="BB92" s="113"/>
      <c r="BC92" s="113"/>
      <c r="BD92" s="113"/>
      <c r="BE92" s="113"/>
      <c r="BF92" s="113"/>
      <c r="BG92" s="113"/>
      <c r="BH92" s="113"/>
      <c r="BI92" s="113"/>
      <c r="BJ92" s="113"/>
      <c r="BK92" s="113"/>
      <c r="BL92" s="113"/>
      <c r="BM92" s="113"/>
      <c r="BN92" s="113"/>
      <c r="BO92" s="113"/>
      <c r="BP92" s="113"/>
      <c r="BQ92" s="113"/>
      <c r="BR92" s="113"/>
      <c r="BS92" s="113"/>
      <c r="BT92" s="113"/>
      <c r="BU92" s="113"/>
      <c r="BV92" s="113"/>
      <c r="BW92" s="113"/>
      <c r="BX92" s="113"/>
      <c r="BY92" s="113"/>
      <c r="BZ92" s="113"/>
      <c r="CA92" s="113"/>
      <c r="CB92" s="113"/>
      <c r="CC92" s="113"/>
      <c r="CD92" s="113"/>
      <c r="CE92" s="113"/>
      <c r="CF92" s="113"/>
      <c r="CG92" s="113"/>
      <c r="CH92" s="113"/>
      <c r="CI92" s="113"/>
      <c r="CJ92" s="113"/>
      <c r="CK92" s="113"/>
      <c r="CL92" s="113"/>
      <c r="CM92" s="113"/>
      <c r="CN92" s="113"/>
      <c r="CO92" s="113"/>
      <c r="CP92" s="113"/>
      <c r="CQ92" s="113"/>
      <c r="CR92" s="113"/>
      <c r="CS92" s="113"/>
      <c r="CT92" s="113"/>
      <c r="CU92" s="113"/>
      <c r="CV92" s="113"/>
      <c r="CW92" s="113"/>
      <c r="CX92" s="113"/>
      <c r="CY92" s="113"/>
      <c r="CZ92" s="113"/>
      <c r="DA92" s="113"/>
      <c r="DB92" s="113"/>
      <c r="DC92" s="113"/>
      <c r="DD92" s="113"/>
      <c r="DE92" s="113"/>
      <c r="DF92" s="113"/>
      <c r="DG92" s="113"/>
      <c r="DH92" s="113"/>
      <c r="DI92" s="113"/>
      <c r="DJ92" s="113"/>
      <c r="DK92" s="113"/>
      <c r="DL92" s="113"/>
      <c r="DM92" s="113"/>
      <c r="DN92" s="113"/>
      <c r="DO92" s="113"/>
      <c r="DP92" s="113"/>
      <c r="DQ92" s="113"/>
      <c r="DR92" s="113"/>
      <c r="DS92" s="113"/>
      <c r="DT92" s="113"/>
      <c r="DU92" s="113"/>
      <c r="DV92" s="113"/>
      <c r="DW92" s="113"/>
      <c r="DX92" s="113"/>
      <c r="DY92" s="113"/>
      <c r="DZ92" s="113"/>
      <c r="EA92" s="113"/>
      <c r="EB92" s="113"/>
      <c r="EC92" s="309"/>
      <c r="ED92" s="113"/>
      <c r="EE92" s="117"/>
    </row>
    <row r="93" spans="1:135" s="84" customFormat="1" ht="39" customHeight="1" x14ac:dyDescent="0.15">
      <c r="A93" s="251" t="str">
        <f>IF(ISBLANK(D93),"",IF(ISBLANK(参照用シート!$AD$4),"",参照用シート!$AD$4))</f>
        <v/>
      </c>
      <c r="B93" s="252" t="str">
        <f>IF(ISBLANK(D93),"",IF(ISBLANK(参照用シート!$AC$4),"",参照用シート!$AC$4))</f>
        <v/>
      </c>
      <c r="C93" s="253" t="str">
        <f t="shared" si="2"/>
        <v/>
      </c>
      <c r="D93" s="114"/>
      <c r="E93" s="118"/>
      <c r="F93" s="116"/>
      <c r="G93" s="132"/>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c r="AQ93" s="113"/>
      <c r="AR93" s="113"/>
      <c r="AS93" s="113"/>
      <c r="AT93" s="113"/>
      <c r="AU93" s="113"/>
      <c r="AV93" s="113"/>
      <c r="AW93" s="113"/>
      <c r="AX93" s="113"/>
      <c r="AY93" s="113"/>
      <c r="AZ93" s="113"/>
      <c r="BA93" s="113"/>
      <c r="BB93" s="113"/>
      <c r="BC93" s="113"/>
      <c r="BD93" s="113"/>
      <c r="BE93" s="113"/>
      <c r="BF93" s="113"/>
      <c r="BG93" s="113"/>
      <c r="BH93" s="113"/>
      <c r="BI93" s="113"/>
      <c r="BJ93" s="113"/>
      <c r="BK93" s="113"/>
      <c r="BL93" s="113"/>
      <c r="BM93" s="113"/>
      <c r="BN93" s="113"/>
      <c r="BO93" s="113"/>
      <c r="BP93" s="113"/>
      <c r="BQ93" s="113"/>
      <c r="BR93" s="113"/>
      <c r="BS93" s="113"/>
      <c r="BT93" s="113"/>
      <c r="BU93" s="113"/>
      <c r="BV93" s="113"/>
      <c r="BW93" s="113"/>
      <c r="BX93" s="113"/>
      <c r="BY93" s="113"/>
      <c r="BZ93" s="113"/>
      <c r="CA93" s="113"/>
      <c r="CB93" s="113"/>
      <c r="CC93" s="113"/>
      <c r="CD93" s="113"/>
      <c r="CE93" s="113"/>
      <c r="CF93" s="113"/>
      <c r="CG93" s="113"/>
      <c r="CH93" s="113"/>
      <c r="CI93" s="113"/>
      <c r="CJ93" s="113"/>
      <c r="CK93" s="113"/>
      <c r="CL93" s="113"/>
      <c r="CM93" s="113"/>
      <c r="CN93" s="113"/>
      <c r="CO93" s="113"/>
      <c r="CP93" s="113"/>
      <c r="CQ93" s="113"/>
      <c r="CR93" s="113"/>
      <c r="CS93" s="113"/>
      <c r="CT93" s="113"/>
      <c r="CU93" s="113"/>
      <c r="CV93" s="113"/>
      <c r="CW93" s="113"/>
      <c r="CX93" s="113"/>
      <c r="CY93" s="113"/>
      <c r="CZ93" s="113"/>
      <c r="DA93" s="113"/>
      <c r="DB93" s="113"/>
      <c r="DC93" s="113"/>
      <c r="DD93" s="113"/>
      <c r="DE93" s="113"/>
      <c r="DF93" s="113"/>
      <c r="DG93" s="113"/>
      <c r="DH93" s="113"/>
      <c r="DI93" s="113"/>
      <c r="DJ93" s="113"/>
      <c r="DK93" s="113"/>
      <c r="DL93" s="113"/>
      <c r="DM93" s="113"/>
      <c r="DN93" s="113"/>
      <c r="DO93" s="113"/>
      <c r="DP93" s="113"/>
      <c r="DQ93" s="113"/>
      <c r="DR93" s="113"/>
      <c r="DS93" s="113"/>
      <c r="DT93" s="113"/>
      <c r="DU93" s="113"/>
      <c r="DV93" s="113"/>
      <c r="DW93" s="113"/>
      <c r="DX93" s="113"/>
      <c r="DY93" s="113"/>
      <c r="DZ93" s="113"/>
      <c r="EA93" s="113"/>
      <c r="EB93" s="113"/>
      <c r="EC93" s="309"/>
      <c r="ED93" s="113"/>
      <c r="EE93" s="117"/>
    </row>
    <row r="94" spans="1:135" s="84" customFormat="1" ht="39" customHeight="1" x14ac:dyDescent="0.15">
      <c r="A94" s="251" t="str">
        <f>IF(ISBLANK(D94),"",IF(ISBLANK(参照用シート!$AD$4),"",参照用シート!$AD$4))</f>
        <v/>
      </c>
      <c r="B94" s="252" t="str">
        <f>IF(ISBLANK(D94),"",IF(ISBLANK(参照用シート!$AC$4),"",参照用シート!$AC$4))</f>
        <v/>
      </c>
      <c r="C94" s="253" t="str">
        <f t="shared" si="2"/>
        <v/>
      </c>
      <c r="D94" s="114"/>
      <c r="E94" s="118"/>
      <c r="F94" s="116"/>
      <c r="G94" s="132"/>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c r="AQ94" s="113"/>
      <c r="AR94" s="113"/>
      <c r="AS94" s="113"/>
      <c r="AT94" s="113"/>
      <c r="AU94" s="113"/>
      <c r="AV94" s="113"/>
      <c r="AW94" s="113"/>
      <c r="AX94" s="113"/>
      <c r="AY94" s="113"/>
      <c r="AZ94" s="113"/>
      <c r="BA94" s="113"/>
      <c r="BB94" s="113"/>
      <c r="BC94" s="113"/>
      <c r="BD94" s="113"/>
      <c r="BE94" s="113"/>
      <c r="BF94" s="113"/>
      <c r="BG94" s="113"/>
      <c r="BH94" s="113"/>
      <c r="BI94" s="113"/>
      <c r="BJ94" s="113"/>
      <c r="BK94" s="113"/>
      <c r="BL94" s="113"/>
      <c r="BM94" s="113"/>
      <c r="BN94" s="113"/>
      <c r="BO94" s="113"/>
      <c r="BP94" s="113"/>
      <c r="BQ94" s="113"/>
      <c r="BR94" s="113"/>
      <c r="BS94" s="113"/>
      <c r="BT94" s="113"/>
      <c r="BU94" s="113"/>
      <c r="BV94" s="113"/>
      <c r="BW94" s="113"/>
      <c r="BX94" s="113"/>
      <c r="BY94" s="113"/>
      <c r="BZ94" s="113"/>
      <c r="CA94" s="113"/>
      <c r="CB94" s="113"/>
      <c r="CC94" s="113"/>
      <c r="CD94" s="113"/>
      <c r="CE94" s="113"/>
      <c r="CF94" s="113"/>
      <c r="CG94" s="113"/>
      <c r="CH94" s="113"/>
      <c r="CI94" s="113"/>
      <c r="CJ94" s="113"/>
      <c r="CK94" s="113"/>
      <c r="CL94" s="113"/>
      <c r="CM94" s="113"/>
      <c r="CN94" s="113"/>
      <c r="CO94" s="113"/>
      <c r="CP94" s="113"/>
      <c r="CQ94" s="113"/>
      <c r="CR94" s="113"/>
      <c r="CS94" s="113"/>
      <c r="CT94" s="113"/>
      <c r="CU94" s="113"/>
      <c r="CV94" s="113"/>
      <c r="CW94" s="113"/>
      <c r="CX94" s="113"/>
      <c r="CY94" s="113"/>
      <c r="CZ94" s="113"/>
      <c r="DA94" s="113"/>
      <c r="DB94" s="113"/>
      <c r="DC94" s="113"/>
      <c r="DD94" s="113"/>
      <c r="DE94" s="113"/>
      <c r="DF94" s="113"/>
      <c r="DG94" s="113"/>
      <c r="DH94" s="113"/>
      <c r="DI94" s="113"/>
      <c r="DJ94" s="113"/>
      <c r="DK94" s="113"/>
      <c r="DL94" s="113"/>
      <c r="DM94" s="113"/>
      <c r="DN94" s="113"/>
      <c r="DO94" s="113"/>
      <c r="DP94" s="113"/>
      <c r="DQ94" s="113"/>
      <c r="DR94" s="113"/>
      <c r="DS94" s="113"/>
      <c r="DT94" s="113"/>
      <c r="DU94" s="113"/>
      <c r="DV94" s="113"/>
      <c r="DW94" s="113"/>
      <c r="DX94" s="113"/>
      <c r="DY94" s="113"/>
      <c r="DZ94" s="113"/>
      <c r="EA94" s="113"/>
      <c r="EB94" s="113"/>
      <c r="EC94" s="309"/>
      <c r="ED94" s="113"/>
      <c r="EE94" s="117"/>
    </row>
    <row r="95" spans="1:135" s="84" customFormat="1" ht="39" customHeight="1" x14ac:dyDescent="0.15">
      <c r="A95" s="251" t="str">
        <f>IF(ISBLANK(D95),"",IF(ISBLANK(参照用シート!$AD$4),"",参照用シート!$AD$4))</f>
        <v/>
      </c>
      <c r="B95" s="252" t="str">
        <f>IF(ISBLANK(D95),"",IF(ISBLANK(参照用シート!$AC$4),"",参照用シート!$AC$4))</f>
        <v/>
      </c>
      <c r="C95" s="253" t="str">
        <f t="shared" si="2"/>
        <v/>
      </c>
      <c r="D95" s="114"/>
      <c r="E95" s="118"/>
      <c r="F95" s="116"/>
      <c r="G95" s="132"/>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c r="AQ95" s="113"/>
      <c r="AR95" s="113"/>
      <c r="AS95" s="113"/>
      <c r="AT95" s="113"/>
      <c r="AU95" s="113"/>
      <c r="AV95" s="113"/>
      <c r="AW95" s="113"/>
      <c r="AX95" s="113"/>
      <c r="AY95" s="113"/>
      <c r="AZ95" s="113"/>
      <c r="BA95" s="113"/>
      <c r="BB95" s="113"/>
      <c r="BC95" s="113"/>
      <c r="BD95" s="113"/>
      <c r="BE95" s="113"/>
      <c r="BF95" s="113"/>
      <c r="BG95" s="113"/>
      <c r="BH95" s="113"/>
      <c r="BI95" s="113"/>
      <c r="BJ95" s="113"/>
      <c r="BK95" s="113"/>
      <c r="BL95" s="113"/>
      <c r="BM95" s="113"/>
      <c r="BN95" s="113"/>
      <c r="BO95" s="113"/>
      <c r="BP95" s="113"/>
      <c r="BQ95" s="113"/>
      <c r="BR95" s="113"/>
      <c r="BS95" s="113"/>
      <c r="BT95" s="113"/>
      <c r="BU95" s="113"/>
      <c r="BV95" s="113"/>
      <c r="BW95" s="113"/>
      <c r="BX95" s="113"/>
      <c r="BY95" s="113"/>
      <c r="BZ95" s="113"/>
      <c r="CA95" s="113"/>
      <c r="CB95" s="113"/>
      <c r="CC95" s="113"/>
      <c r="CD95" s="113"/>
      <c r="CE95" s="113"/>
      <c r="CF95" s="113"/>
      <c r="CG95" s="113"/>
      <c r="CH95" s="113"/>
      <c r="CI95" s="113"/>
      <c r="CJ95" s="113"/>
      <c r="CK95" s="113"/>
      <c r="CL95" s="113"/>
      <c r="CM95" s="113"/>
      <c r="CN95" s="113"/>
      <c r="CO95" s="113"/>
      <c r="CP95" s="113"/>
      <c r="CQ95" s="113"/>
      <c r="CR95" s="113"/>
      <c r="CS95" s="113"/>
      <c r="CT95" s="113"/>
      <c r="CU95" s="113"/>
      <c r="CV95" s="113"/>
      <c r="CW95" s="113"/>
      <c r="CX95" s="113"/>
      <c r="CY95" s="113"/>
      <c r="CZ95" s="113"/>
      <c r="DA95" s="113"/>
      <c r="DB95" s="113"/>
      <c r="DC95" s="113"/>
      <c r="DD95" s="113"/>
      <c r="DE95" s="113"/>
      <c r="DF95" s="113"/>
      <c r="DG95" s="113"/>
      <c r="DH95" s="113"/>
      <c r="DI95" s="113"/>
      <c r="DJ95" s="113"/>
      <c r="DK95" s="113"/>
      <c r="DL95" s="113"/>
      <c r="DM95" s="113"/>
      <c r="DN95" s="113"/>
      <c r="DO95" s="113"/>
      <c r="DP95" s="113"/>
      <c r="DQ95" s="113"/>
      <c r="DR95" s="113"/>
      <c r="DS95" s="113"/>
      <c r="DT95" s="113"/>
      <c r="DU95" s="113"/>
      <c r="DV95" s="113"/>
      <c r="DW95" s="113"/>
      <c r="DX95" s="113"/>
      <c r="DY95" s="113"/>
      <c r="DZ95" s="113"/>
      <c r="EA95" s="113"/>
      <c r="EB95" s="113"/>
      <c r="EC95" s="309"/>
      <c r="ED95" s="113"/>
      <c r="EE95" s="117"/>
    </row>
    <row r="96" spans="1:135" s="84" customFormat="1" ht="39" customHeight="1" x14ac:dyDescent="0.15">
      <c r="A96" s="251" t="str">
        <f>IF(ISBLANK(D96),"",IF(ISBLANK(参照用シート!$AD$4),"",参照用シート!$AD$4))</f>
        <v/>
      </c>
      <c r="B96" s="252" t="str">
        <f>IF(ISBLANK(D96),"",IF(ISBLANK(参照用シート!$AC$4),"",参照用シート!$AC$4))</f>
        <v/>
      </c>
      <c r="C96" s="253" t="str">
        <f t="shared" si="2"/>
        <v/>
      </c>
      <c r="D96" s="114"/>
      <c r="E96" s="118"/>
      <c r="F96" s="116"/>
      <c r="G96" s="132"/>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c r="AS96" s="113"/>
      <c r="AT96" s="113"/>
      <c r="AU96" s="113"/>
      <c r="AV96" s="113"/>
      <c r="AW96" s="113"/>
      <c r="AX96" s="113"/>
      <c r="AY96" s="113"/>
      <c r="AZ96" s="113"/>
      <c r="BA96" s="113"/>
      <c r="BB96" s="113"/>
      <c r="BC96" s="113"/>
      <c r="BD96" s="113"/>
      <c r="BE96" s="113"/>
      <c r="BF96" s="113"/>
      <c r="BG96" s="113"/>
      <c r="BH96" s="113"/>
      <c r="BI96" s="113"/>
      <c r="BJ96" s="113"/>
      <c r="BK96" s="113"/>
      <c r="BL96" s="113"/>
      <c r="BM96" s="113"/>
      <c r="BN96" s="113"/>
      <c r="BO96" s="113"/>
      <c r="BP96" s="113"/>
      <c r="BQ96" s="113"/>
      <c r="BR96" s="113"/>
      <c r="BS96" s="113"/>
      <c r="BT96" s="113"/>
      <c r="BU96" s="113"/>
      <c r="BV96" s="113"/>
      <c r="BW96" s="113"/>
      <c r="BX96" s="113"/>
      <c r="BY96" s="113"/>
      <c r="BZ96" s="113"/>
      <c r="CA96" s="113"/>
      <c r="CB96" s="113"/>
      <c r="CC96" s="113"/>
      <c r="CD96" s="113"/>
      <c r="CE96" s="113"/>
      <c r="CF96" s="113"/>
      <c r="CG96" s="113"/>
      <c r="CH96" s="113"/>
      <c r="CI96" s="113"/>
      <c r="CJ96" s="113"/>
      <c r="CK96" s="113"/>
      <c r="CL96" s="113"/>
      <c r="CM96" s="113"/>
      <c r="CN96" s="113"/>
      <c r="CO96" s="113"/>
      <c r="CP96" s="113"/>
      <c r="CQ96" s="113"/>
      <c r="CR96" s="113"/>
      <c r="CS96" s="113"/>
      <c r="CT96" s="113"/>
      <c r="CU96" s="113"/>
      <c r="CV96" s="113"/>
      <c r="CW96" s="113"/>
      <c r="CX96" s="113"/>
      <c r="CY96" s="113"/>
      <c r="CZ96" s="113"/>
      <c r="DA96" s="113"/>
      <c r="DB96" s="113"/>
      <c r="DC96" s="113"/>
      <c r="DD96" s="113"/>
      <c r="DE96" s="113"/>
      <c r="DF96" s="113"/>
      <c r="DG96" s="113"/>
      <c r="DH96" s="113"/>
      <c r="DI96" s="113"/>
      <c r="DJ96" s="113"/>
      <c r="DK96" s="113"/>
      <c r="DL96" s="113"/>
      <c r="DM96" s="113"/>
      <c r="DN96" s="113"/>
      <c r="DO96" s="113"/>
      <c r="DP96" s="113"/>
      <c r="DQ96" s="113"/>
      <c r="DR96" s="113"/>
      <c r="DS96" s="113"/>
      <c r="DT96" s="113"/>
      <c r="DU96" s="113"/>
      <c r="DV96" s="113"/>
      <c r="DW96" s="113"/>
      <c r="DX96" s="113"/>
      <c r="DY96" s="113"/>
      <c r="DZ96" s="113"/>
      <c r="EA96" s="113"/>
      <c r="EB96" s="113"/>
      <c r="EC96" s="309"/>
      <c r="ED96" s="113"/>
      <c r="EE96" s="117"/>
    </row>
    <row r="97" spans="1:135" s="84" customFormat="1" ht="39" customHeight="1" x14ac:dyDescent="0.15">
      <c r="A97" s="251" t="str">
        <f>IF(ISBLANK(D97),"",IF(ISBLANK(参照用シート!$AD$4),"",参照用シート!$AD$4))</f>
        <v/>
      </c>
      <c r="B97" s="252" t="str">
        <f>IF(ISBLANK(D97),"",IF(ISBLANK(参照用シート!$AC$4),"",参照用シート!$AC$4))</f>
        <v/>
      </c>
      <c r="C97" s="253" t="str">
        <f t="shared" si="2"/>
        <v/>
      </c>
      <c r="D97" s="114"/>
      <c r="E97" s="118"/>
      <c r="F97" s="116"/>
      <c r="G97" s="132"/>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13"/>
      <c r="AH97" s="113"/>
      <c r="AI97" s="113"/>
      <c r="AJ97" s="113"/>
      <c r="AK97" s="113"/>
      <c r="AL97" s="113"/>
      <c r="AM97" s="113"/>
      <c r="AN97" s="113"/>
      <c r="AO97" s="113"/>
      <c r="AP97" s="113"/>
      <c r="AQ97" s="113"/>
      <c r="AR97" s="113"/>
      <c r="AS97" s="113"/>
      <c r="AT97" s="113"/>
      <c r="AU97" s="113"/>
      <c r="AV97" s="113"/>
      <c r="AW97" s="113"/>
      <c r="AX97" s="113"/>
      <c r="AY97" s="113"/>
      <c r="AZ97" s="113"/>
      <c r="BA97" s="113"/>
      <c r="BB97" s="113"/>
      <c r="BC97" s="113"/>
      <c r="BD97" s="113"/>
      <c r="BE97" s="113"/>
      <c r="BF97" s="113"/>
      <c r="BG97" s="113"/>
      <c r="BH97" s="113"/>
      <c r="BI97" s="113"/>
      <c r="BJ97" s="113"/>
      <c r="BK97" s="113"/>
      <c r="BL97" s="113"/>
      <c r="BM97" s="113"/>
      <c r="BN97" s="113"/>
      <c r="BO97" s="113"/>
      <c r="BP97" s="113"/>
      <c r="BQ97" s="113"/>
      <c r="BR97" s="113"/>
      <c r="BS97" s="113"/>
      <c r="BT97" s="113"/>
      <c r="BU97" s="113"/>
      <c r="BV97" s="113"/>
      <c r="BW97" s="113"/>
      <c r="BX97" s="113"/>
      <c r="BY97" s="113"/>
      <c r="BZ97" s="113"/>
      <c r="CA97" s="113"/>
      <c r="CB97" s="113"/>
      <c r="CC97" s="113"/>
      <c r="CD97" s="113"/>
      <c r="CE97" s="113"/>
      <c r="CF97" s="113"/>
      <c r="CG97" s="113"/>
      <c r="CH97" s="113"/>
      <c r="CI97" s="113"/>
      <c r="CJ97" s="113"/>
      <c r="CK97" s="113"/>
      <c r="CL97" s="113"/>
      <c r="CM97" s="113"/>
      <c r="CN97" s="113"/>
      <c r="CO97" s="113"/>
      <c r="CP97" s="113"/>
      <c r="CQ97" s="113"/>
      <c r="CR97" s="113"/>
      <c r="CS97" s="113"/>
      <c r="CT97" s="113"/>
      <c r="CU97" s="113"/>
      <c r="CV97" s="113"/>
      <c r="CW97" s="113"/>
      <c r="CX97" s="113"/>
      <c r="CY97" s="113"/>
      <c r="CZ97" s="113"/>
      <c r="DA97" s="113"/>
      <c r="DB97" s="113"/>
      <c r="DC97" s="113"/>
      <c r="DD97" s="113"/>
      <c r="DE97" s="113"/>
      <c r="DF97" s="113"/>
      <c r="DG97" s="113"/>
      <c r="DH97" s="113"/>
      <c r="DI97" s="113"/>
      <c r="DJ97" s="113"/>
      <c r="DK97" s="113"/>
      <c r="DL97" s="113"/>
      <c r="DM97" s="113"/>
      <c r="DN97" s="113"/>
      <c r="DO97" s="113"/>
      <c r="DP97" s="113"/>
      <c r="DQ97" s="113"/>
      <c r="DR97" s="113"/>
      <c r="DS97" s="113"/>
      <c r="DT97" s="113"/>
      <c r="DU97" s="113"/>
      <c r="DV97" s="113"/>
      <c r="DW97" s="113"/>
      <c r="DX97" s="113"/>
      <c r="DY97" s="113"/>
      <c r="DZ97" s="113"/>
      <c r="EA97" s="113"/>
      <c r="EB97" s="113"/>
      <c r="EC97" s="309"/>
      <c r="ED97" s="113"/>
      <c r="EE97" s="117"/>
    </row>
    <row r="98" spans="1:135" s="84" customFormat="1" ht="39" customHeight="1" x14ac:dyDescent="0.15">
      <c r="A98" s="251" t="str">
        <f>IF(ISBLANK(D98),"",IF(ISBLANK(参照用シート!$AD$4),"",参照用シート!$AD$4))</f>
        <v/>
      </c>
      <c r="B98" s="252" t="str">
        <f>IF(ISBLANK(D98),"",IF(ISBLANK(参照用シート!$AC$4),"",参照用シート!$AC$4))</f>
        <v/>
      </c>
      <c r="C98" s="253" t="str">
        <f t="shared" si="2"/>
        <v/>
      </c>
      <c r="D98" s="114"/>
      <c r="E98" s="118"/>
      <c r="F98" s="116"/>
      <c r="G98" s="132"/>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13"/>
      <c r="AH98" s="113"/>
      <c r="AI98" s="113"/>
      <c r="AJ98" s="113"/>
      <c r="AK98" s="113"/>
      <c r="AL98" s="113"/>
      <c r="AM98" s="113"/>
      <c r="AN98" s="113"/>
      <c r="AO98" s="113"/>
      <c r="AP98" s="113"/>
      <c r="AQ98" s="113"/>
      <c r="AR98" s="113"/>
      <c r="AS98" s="113"/>
      <c r="AT98" s="113"/>
      <c r="AU98" s="113"/>
      <c r="AV98" s="113"/>
      <c r="AW98" s="113"/>
      <c r="AX98" s="113"/>
      <c r="AY98" s="113"/>
      <c r="AZ98" s="113"/>
      <c r="BA98" s="113"/>
      <c r="BB98" s="113"/>
      <c r="BC98" s="113"/>
      <c r="BD98" s="113"/>
      <c r="BE98" s="113"/>
      <c r="BF98" s="113"/>
      <c r="BG98" s="113"/>
      <c r="BH98" s="113"/>
      <c r="BI98" s="113"/>
      <c r="BJ98" s="113"/>
      <c r="BK98" s="113"/>
      <c r="BL98" s="113"/>
      <c r="BM98" s="113"/>
      <c r="BN98" s="113"/>
      <c r="BO98" s="113"/>
      <c r="BP98" s="113"/>
      <c r="BQ98" s="113"/>
      <c r="BR98" s="113"/>
      <c r="BS98" s="113"/>
      <c r="BT98" s="113"/>
      <c r="BU98" s="113"/>
      <c r="BV98" s="113"/>
      <c r="BW98" s="113"/>
      <c r="BX98" s="113"/>
      <c r="BY98" s="113"/>
      <c r="BZ98" s="113"/>
      <c r="CA98" s="113"/>
      <c r="CB98" s="113"/>
      <c r="CC98" s="113"/>
      <c r="CD98" s="113"/>
      <c r="CE98" s="113"/>
      <c r="CF98" s="113"/>
      <c r="CG98" s="113"/>
      <c r="CH98" s="113"/>
      <c r="CI98" s="113"/>
      <c r="CJ98" s="113"/>
      <c r="CK98" s="113"/>
      <c r="CL98" s="113"/>
      <c r="CM98" s="113"/>
      <c r="CN98" s="113"/>
      <c r="CO98" s="113"/>
      <c r="CP98" s="113"/>
      <c r="CQ98" s="113"/>
      <c r="CR98" s="113"/>
      <c r="CS98" s="113"/>
      <c r="CT98" s="113"/>
      <c r="CU98" s="113"/>
      <c r="CV98" s="113"/>
      <c r="CW98" s="113"/>
      <c r="CX98" s="113"/>
      <c r="CY98" s="113"/>
      <c r="CZ98" s="113"/>
      <c r="DA98" s="113"/>
      <c r="DB98" s="113"/>
      <c r="DC98" s="113"/>
      <c r="DD98" s="113"/>
      <c r="DE98" s="113"/>
      <c r="DF98" s="113"/>
      <c r="DG98" s="113"/>
      <c r="DH98" s="113"/>
      <c r="DI98" s="113"/>
      <c r="DJ98" s="113"/>
      <c r="DK98" s="113"/>
      <c r="DL98" s="113"/>
      <c r="DM98" s="113"/>
      <c r="DN98" s="113"/>
      <c r="DO98" s="113"/>
      <c r="DP98" s="113"/>
      <c r="DQ98" s="113"/>
      <c r="DR98" s="113"/>
      <c r="DS98" s="113"/>
      <c r="DT98" s="113"/>
      <c r="DU98" s="113"/>
      <c r="DV98" s="113"/>
      <c r="DW98" s="113"/>
      <c r="DX98" s="113"/>
      <c r="DY98" s="113"/>
      <c r="DZ98" s="113"/>
      <c r="EA98" s="113"/>
      <c r="EB98" s="113"/>
      <c r="EC98" s="309"/>
      <c r="ED98" s="113"/>
      <c r="EE98" s="117"/>
    </row>
    <row r="99" spans="1:135" s="84" customFormat="1" ht="39" customHeight="1" x14ac:dyDescent="0.15">
      <c r="A99" s="251" t="str">
        <f>IF(ISBLANK(D99),"",IF(ISBLANK(参照用シート!$AD$4),"",参照用シート!$AD$4))</f>
        <v/>
      </c>
      <c r="B99" s="252" t="str">
        <f>IF(ISBLANK(D99),"",IF(ISBLANK(参照用シート!$AC$4),"",参照用シート!$AC$4))</f>
        <v/>
      </c>
      <c r="C99" s="253" t="str">
        <f t="shared" si="2"/>
        <v/>
      </c>
      <c r="D99" s="114"/>
      <c r="E99" s="118"/>
      <c r="F99" s="116"/>
      <c r="G99" s="132"/>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13"/>
      <c r="AH99" s="113"/>
      <c r="AI99" s="113"/>
      <c r="AJ99" s="113"/>
      <c r="AK99" s="113"/>
      <c r="AL99" s="113"/>
      <c r="AM99" s="113"/>
      <c r="AN99" s="113"/>
      <c r="AO99" s="113"/>
      <c r="AP99" s="113"/>
      <c r="AQ99" s="113"/>
      <c r="AR99" s="113"/>
      <c r="AS99" s="113"/>
      <c r="AT99" s="113"/>
      <c r="AU99" s="113"/>
      <c r="AV99" s="113"/>
      <c r="AW99" s="113"/>
      <c r="AX99" s="113"/>
      <c r="AY99" s="113"/>
      <c r="AZ99" s="113"/>
      <c r="BA99" s="113"/>
      <c r="BB99" s="113"/>
      <c r="BC99" s="113"/>
      <c r="BD99" s="113"/>
      <c r="BE99" s="113"/>
      <c r="BF99" s="113"/>
      <c r="BG99" s="113"/>
      <c r="BH99" s="113"/>
      <c r="BI99" s="113"/>
      <c r="BJ99" s="113"/>
      <c r="BK99" s="113"/>
      <c r="BL99" s="113"/>
      <c r="BM99" s="113"/>
      <c r="BN99" s="113"/>
      <c r="BO99" s="113"/>
      <c r="BP99" s="113"/>
      <c r="BQ99" s="113"/>
      <c r="BR99" s="113"/>
      <c r="BS99" s="113"/>
      <c r="BT99" s="113"/>
      <c r="BU99" s="113"/>
      <c r="BV99" s="113"/>
      <c r="BW99" s="113"/>
      <c r="BX99" s="113"/>
      <c r="BY99" s="113"/>
      <c r="BZ99" s="113"/>
      <c r="CA99" s="113"/>
      <c r="CB99" s="113"/>
      <c r="CC99" s="113"/>
      <c r="CD99" s="113"/>
      <c r="CE99" s="113"/>
      <c r="CF99" s="113"/>
      <c r="CG99" s="113"/>
      <c r="CH99" s="113"/>
      <c r="CI99" s="113"/>
      <c r="CJ99" s="113"/>
      <c r="CK99" s="113"/>
      <c r="CL99" s="113"/>
      <c r="CM99" s="113"/>
      <c r="CN99" s="113"/>
      <c r="CO99" s="113"/>
      <c r="CP99" s="113"/>
      <c r="CQ99" s="113"/>
      <c r="CR99" s="113"/>
      <c r="CS99" s="113"/>
      <c r="CT99" s="113"/>
      <c r="CU99" s="113"/>
      <c r="CV99" s="113"/>
      <c r="CW99" s="113"/>
      <c r="CX99" s="113"/>
      <c r="CY99" s="113"/>
      <c r="CZ99" s="113"/>
      <c r="DA99" s="113"/>
      <c r="DB99" s="113"/>
      <c r="DC99" s="113"/>
      <c r="DD99" s="113"/>
      <c r="DE99" s="113"/>
      <c r="DF99" s="113"/>
      <c r="DG99" s="113"/>
      <c r="DH99" s="113"/>
      <c r="DI99" s="113"/>
      <c r="DJ99" s="113"/>
      <c r="DK99" s="113"/>
      <c r="DL99" s="113"/>
      <c r="DM99" s="113"/>
      <c r="DN99" s="113"/>
      <c r="DO99" s="113"/>
      <c r="DP99" s="113"/>
      <c r="DQ99" s="113"/>
      <c r="DR99" s="113"/>
      <c r="DS99" s="113"/>
      <c r="DT99" s="113"/>
      <c r="DU99" s="113"/>
      <c r="DV99" s="113"/>
      <c r="DW99" s="113"/>
      <c r="DX99" s="113"/>
      <c r="DY99" s="113"/>
      <c r="DZ99" s="113"/>
      <c r="EA99" s="113"/>
      <c r="EB99" s="113"/>
      <c r="EC99" s="309"/>
      <c r="ED99" s="113"/>
      <c r="EE99" s="117"/>
    </row>
    <row r="100" spans="1:135" s="84" customFormat="1" ht="39" customHeight="1" x14ac:dyDescent="0.15">
      <c r="A100" s="251" t="str">
        <f>IF(ISBLANK(D100),"",IF(ISBLANK(参照用シート!$AD$4),"",参照用シート!$AD$4))</f>
        <v/>
      </c>
      <c r="B100" s="252" t="str">
        <f>IF(ISBLANK(D100),"",IF(ISBLANK(参照用シート!$AC$4),"",参照用シート!$AC$4))</f>
        <v/>
      </c>
      <c r="C100" s="253" t="str">
        <f t="shared" si="2"/>
        <v/>
      </c>
      <c r="D100" s="114"/>
      <c r="E100" s="118"/>
      <c r="F100" s="116"/>
      <c r="G100" s="132"/>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13"/>
      <c r="AH100" s="113"/>
      <c r="AI100" s="113"/>
      <c r="AJ100" s="113"/>
      <c r="AK100" s="113"/>
      <c r="AL100" s="113"/>
      <c r="AM100" s="113"/>
      <c r="AN100" s="113"/>
      <c r="AO100" s="113"/>
      <c r="AP100" s="113"/>
      <c r="AQ100" s="113"/>
      <c r="AR100" s="113"/>
      <c r="AS100" s="113"/>
      <c r="AT100" s="113"/>
      <c r="AU100" s="113"/>
      <c r="AV100" s="113"/>
      <c r="AW100" s="113"/>
      <c r="AX100" s="113"/>
      <c r="AY100" s="113"/>
      <c r="AZ100" s="113"/>
      <c r="BA100" s="113"/>
      <c r="BB100" s="113"/>
      <c r="BC100" s="113"/>
      <c r="BD100" s="113"/>
      <c r="BE100" s="113"/>
      <c r="BF100" s="113"/>
      <c r="BG100" s="113"/>
      <c r="BH100" s="113"/>
      <c r="BI100" s="113"/>
      <c r="BJ100" s="113"/>
      <c r="BK100" s="113"/>
      <c r="BL100" s="113"/>
      <c r="BM100" s="113"/>
      <c r="BN100" s="113"/>
      <c r="BO100" s="113"/>
      <c r="BP100" s="113"/>
      <c r="BQ100" s="113"/>
      <c r="BR100" s="113"/>
      <c r="BS100" s="113"/>
      <c r="BT100" s="113"/>
      <c r="BU100" s="113"/>
      <c r="BV100" s="113"/>
      <c r="BW100" s="113"/>
      <c r="BX100" s="113"/>
      <c r="BY100" s="113"/>
      <c r="BZ100" s="113"/>
      <c r="CA100" s="113"/>
      <c r="CB100" s="113"/>
      <c r="CC100" s="113"/>
      <c r="CD100" s="113"/>
      <c r="CE100" s="113"/>
      <c r="CF100" s="113"/>
      <c r="CG100" s="113"/>
      <c r="CH100" s="113"/>
      <c r="CI100" s="113"/>
      <c r="CJ100" s="113"/>
      <c r="CK100" s="113"/>
      <c r="CL100" s="113"/>
      <c r="CM100" s="113"/>
      <c r="CN100" s="113"/>
      <c r="CO100" s="113"/>
      <c r="CP100" s="113"/>
      <c r="CQ100" s="113"/>
      <c r="CR100" s="113"/>
      <c r="CS100" s="113"/>
      <c r="CT100" s="113"/>
      <c r="CU100" s="113"/>
      <c r="CV100" s="113"/>
      <c r="CW100" s="113"/>
      <c r="CX100" s="113"/>
      <c r="CY100" s="113"/>
      <c r="CZ100" s="113"/>
      <c r="DA100" s="113"/>
      <c r="DB100" s="113"/>
      <c r="DC100" s="113"/>
      <c r="DD100" s="113"/>
      <c r="DE100" s="113"/>
      <c r="DF100" s="113"/>
      <c r="DG100" s="113"/>
      <c r="DH100" s="113"/>
      <c r="DI100" s="113"/>
      <c r="DJ100" s="113"/>
      <c r="DK100" s="113"/>
      <c r="DL100" s="113"/>
      <c r="DM100" s="113"/>
      <c r="DN100" s="113"/>
      <c r="DO100" s="113"/>
      <c r="DP100" s="113"/>
      <c r="DQ100" s="113"/>
      <c r="DR100" s="113"/>
      <c r="DS100" s="113"/>
      <c r="DT100" s="113"/>
      <c r="DU100" s="113"/>
      <c r="DV100" s="113"/>
      <c r="DW100" s="113"/>
      <c r="DX100" s="113"/>
      <c r="DY100" s="113"/>
      <c r="DZ100" s="113"/>
      <c r="EA100" s="113"/>
      <c r="EB100" s="113"/>
      <c r="EC100" s="309"/>
      <c r="ED100" s="113"/>
      <c r="EE100" s="117"/>
    </row>
    <row r="101" spans="1:135" s="84" customFormat="1" ht="39" customHeight="1" x14ac:dyDescent="0.15">
      <c r="A101" s="251" t="str">
        <f>IF(ISBLANK(D101),"",IF(ISBLANK(参照用シート!$AD$4),"",参照用シート!$AD$4))</f>
        <v/>
      </c>
      <c r="B101" s="252" t="str">
        <f>IF(ISBLANK(D101),"",IF(ISBLANK(参照用シート!$AC$4),"",参照用シート!$AC$4))</f>
        <v/>
      </c>
      <c r="C101" s="253" t="str">
        <f t="shared" si="2"/>
        <v/>
      </c>
      <c r="D101" s="114"/>
      <c r="E101" s="118"/>
      <c r="F101" s="116"/>
      <c r="G101" s="132"/>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AQ101" s="113"/>
      <c r="AR101" s="113"/>
      <c r="AS101" s="113"/>
      <c r="AT101" s="113"/>
      <c r="AU101" s="113"/>
      <c r="AV101" s="113"/>
      <c r="AW101" s="113"/>
      <c r="AX101" s="113"/>
      <c r="AY101" s="113"/>
      <c r="AZ101" s="113"/>
      <c r="BA101" s="113"/>
      <c r="BB101" s="113"/>
      <c r="BC101" s="113"/>
      <c r="BD101" s="113"/>
      <c r="BE101" s="113"/>
      <c r="BF101" s="113"/>
      <c r="BG101" s="113"/>
      <c r="BH101" s="113"/>
      <c r="BI101" s="113"/>
      <c r="BJ101" s="113"/>
      <c r="BK101" s="113"/>
      <c r="BL101" s="113"/>
      <c r="BM101" s="113"/>
      <c r="BN101" s="113"/>
      <c r="BO101" s="113"/>
      <c r="BP101" s="113"/>
      <c r="BQ101" s="113"/>
      <c r="BR101" s="113"/>
      <c r="BS101" s="113"/>
      <c r="BT101" s="113"/>
      <c r="BU101" s="113"/>
      <c r="BV101" s="113"/>
      <c r="BW101" s="113"/>
      <c r="BX101" s="113"/>
      <c r="BY101" s="113"/>
      <c r="BZ101" s="113"/>
      <c r="CA101" s="113"/>
      <c r="CB101" s="113"/>
      <c r="CC101" s="113"/>
      <c r="CD101" s="113"/>
      <c r="CE101" s="113"/>
      <c r="CF101" s="113"/>
      <c r="CG101" s="113"/>
      <c r="CH101" s="113"/>
      <c r="CI101" s="113"/>
      <c r="CJ101" s="113"/>
      <c r="CK101" s="113"/>
      <c r="CL101" s="113"/>
      <c r="CM101" s="113"/>
      <c r="CN101" s="113"/>
      <c r="CO101" s="113"/>
      <c r="CP101" s="113"/>
      <c r="CQ101" s="113"/>
      <c r="CR101" s="113"/>
      <c r="CS101" s="113"/>
      <c r="CT101" s="113"/>
      <c r="CU101" s="113"/>
      <c r="CV101" s="113"/>
      <c r="CW101" s="113"/>
      <c r="CX101" s="113"/>
      <c r="CY101" s="113"/>
      <c r="CZ101" s="113"/>
      <c r="DA101" s="113"/>
      <c r="DB101" s="113"/>
      <c r="DC101" s="113"/>
      <c r="DD101" s="113"/>
      <c r="DE101" s="113"/>
      <c r="DF101" s="113"/>
      <c r="DG101" s="113"/>
      <c r="DH101" s="113"/>
      <c r="DI101" s="113"/>
      <c r="DJ101" s="113"/>
      <c r="DK101" s="113"/>
      <c r="DL101" s="113"/>
      <c r="DM101" s="113"/>
      <c r="DN101" s="113"/>
      <c r="DO101" s="113"/>
      <c r="DP101" s="113"/>
      <c r="DQ101" s="113"/>
      <c r="DR101" s="113"/>
      <c r="DS101" s="113"/>
      <c r="DT101" s="113"/>
      <c r="DU101" s="113"/>
      <c r="DV101" s="113"/>
      <c r="DW101" s="113"/>
      <c r="DX101" s="113"/>
      <c r="DY101" s="113"/>
      <c r="DZ101" s="113"/>
      <c r="EA101" s="113"/>
      <c r="EB101" s="113"/>
      <c r="EC101" s="309"/>
      <c r="ED101" s="113"/>
      <c r="EE101" s="117"/>
    </row>
    <row r="102" spans="1:135" s="84" customFormat="1" ht="39" customHeight="1" x14ac:dyDescent="0.15">
      <c r="A102" s="251" t="str">
        <f>IF(ISBLANK(D102),"",IF(ISBLANK(参照用シート!$AD$4),"",参照用シート!$AD$4))</f>
        <v/>
      </c>
      <c r="B102" s="252" t="str">
        <f>IF(ISBLANK(D102),"",IF(ISBLANK(参照用シート!$AC$4),"",参照用シート!$AC$4))</f>
        <v/>
      </c>
      <c r="C102" s="253" t="str">
        <f t="shared" si="2"/>
        <v/>
      </c>
      <c r="D102" s="114"/>
      <c r="E102" s="118"/>
      <c r="F102" s="116"/>
      <c r="G102" s="132"/>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13"/>
      <c r="AH102" s="113"/>
      <c r="AI102" s="113"/>
      <c r="AJ102" s="113"/>
      <c r="AK102" s="113"/>
      <c r="AL102" s="113"/>
      <c r="AM102" s="113"/>
      <c r="AN102" s="113"/>
      <c r="AO102" s="113"/>
      <c r="AP102" s="113"/>
      <c r="AQ102" s="113"/>
      <c r="AR102" s="113"/>
      <c r="AS102" s="113"/>
      <c r="AT102" s="113"/>
      <c r="AU102" s="113"/>
      <c r="AV102" s="113"/>
      <c r="AW102" s="113"/>
      <c r="AX102" s="113"/>
      <c r="AY102" s="113"/>
      <c r="AZ102" s="113"/>
      <c r="BA102" s="113"/>
      <c r="BB102" s="113"/>
      <c r="BC102" s="113"/>
      <c r="BD102" s="113"/>
      <c r="BE102" s="113"/>
      <c r="BF102" s="113"/>
      <c r="BG102" s="113"/>
      <c r="BH102" s="113"/>
      <c r="BI102" s="113"/>
      <c r="BJ102" s="113"/>
      <c r="BK102" s="113"/>
      <c r="BL102" s="113"/>
      <c r="BM102" s="113"/>
      <c r="BN102" s="113"/>
      <c r="BO102" s="113"/>
      <c r="BP102" s="113"/>
      <c r="BQ102" s="113"/>
      <c r="BR102" s="113"/>
      <c r="BS102" s="113"/>
      <c r="BT102" s="113"/>
      <c r="BU102" s="113"/>
      <c r="BV102" s="113"/>
      <c r="BW102" s="113"/>
      <c r="BX102" s="113"/>
      <c r="BY102" s="113"/>
      <c r="BZ102" s="113"/>
      <c r="CA102" s="113"/>
      <c r="CB102" s="113"/>
      <c r="CC102" s="113"/>
      <c r="CD102" s="113"/>
      <c r="CE102" s="113"/>
      <c r="CF102" s="113"/>
      <c r="CG102" s="113"/>
      <c r="CH102" s="113"/>
      <c r="CI102" s="113"/>
      <c r="CJ102" s="113"/>
      <c r="CK102" s="113"/>
      <c r="CL102" s="113"/>
      <c r="CM102" s="113"/>
      <c r="CN102" s="113"/>
      <c r="CO102" s="113"/>
      <c r="CP102" s="113"/>
      <c r="CQ102" s="113"/>
      <c r="CR102" s="113"/>
      <c r="CS102" s="113"/>
      <c r="CT102" s="113"/>
      <c r="CU102" s="113"/>
      <c r="CV102" s="113"/>
      <c r="CW102" s="113"/>
      <c r="CX102" s="113"/>
      <c r="CY102" s="113"/>
      <c r="CZ102" s="113"/>
      <c r="DA102" s="113"/>
      <c r="DB102" s="113"/>
      <c r="DC102" s="113"/>
      <c r="DD102" s="113"/>
      <c r="DE102" s="113"/>
      <c r="DF102" s="113"/>
      <c r="DG102" s="113"/>
      <c r="DH102" s="113"/>
      <c r="DI102" s="113"/>
      <c r="DJ102" s="113"/>
      <c r="DK102" s="113"/>
      <c r="DL102" s="113"/>
      <c r="DM102" s="113"/>
      <c r="DN102" s="113"/>
      <c r="DO102" s="113"/>
      <c r="DP102" s="113"/>
      <c r="DQ102" s="113"/>
      <c r="DR102" s="113"/>
      <c r="DS102" s="113"/>
      <c r="DT102" s="113"/>
      <c r="DU102" s="113"/>
      <c r="DV102" s="113"/>
      <c r="DW102" s="113"/>
      <c r="DX102" s="113"/>
      <c r="DY102" s="113"/>
      <c r="DZ102" s="113"/>
      <c r="EA102" s="113"/>
      <c r="EB102" s="113"/>
      <c r="EC102" s="309"/>
      <c r="ED102" s="113"/>
      <c r="EE102" s="117"/>
    </row>
    <row r="103" spans="1:135" s="84" customFormat="1" ht="39" customHeight="1" x14ac:dyDescent="0.15">
      <c r="A103" s="251" t="str">
        <f>IF(ISBLANK(D103),"",IF(ISBLANK(参照用シート!$AD$4),"",参照用シート!$AD$4))</f>
        <v/>
      </c>
      <c r="B103" s="252" t="str">
        <f>IF(ISBLANK(D103),"",IF(ISBLANK(参照用シート!$AC$4),"",参照用シート!$AC$4))</f>
        <v/>
      </c>
      <c r="C103" s="253" t="str">
        <f t="shared" si="2"/>
        <v/>
      </c>
      <c r="D103" s="114"/>
      <c r="E103" s="118"/>
      <c r="F103" s="116"/>
      <c r="G103" s="132"/>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13"/>
      <c r="AH103" s="113"/>
      <c r="AI103" s="113"/>
      <c r="AJ103" s="113"/>
      <c r="AK103" s="113"/>
      <c r="AL103" s="113"/>
      <c r="AM103" s="113"/>
      <c r="AN103" s="113"/>
      <c r="AO103" s="113"/>
      <c r="AP103" s="113"/>
      <c r="AQ103" s="113"/>
      <c r="AR103" s="113"/>
      <c r="AS103" s="113"/>
      <c r="AT103" s="113"/>
      <c r="AU103" s="113"/>
      <c r="AV103" s="113"/>
      <c r="AW103" s="113"/>
      <c r="AX103" s="113"/>
      <c r="AY103" s="113"/>
      <c r="AZ103" s="113"/>
      <c r="BA103" s="113"/>
      <c r="BB103" s="113"/>
      <c r="BC103" s="113"/>
      <c r="BD103" s="113"/>
      <c r="BE103" s="113"/>
      <c r="BF103" s="113"/>
      <c r="BG103" s="113"/>
      <c r="BH103" s="113"/>
      <c r="BI103" s="113"/>
      <c r="BJ103" s="113"/>
      <c r="BK103" s="113"/>
      <c r="BL103" s="113"/>
      <c r="BM103" s="113"/>
      <c r="BN103" s="113"/>
      <c r="BO103" s="113"/>
      <c r="BP103" s="113"/>
      <c r="BQ103" s="113"/>
      <c r="BR103" s="113"/>
      <c r="BS103" s="113"/>
      <c r="BT103" s="113"/>
      <c r="BU103" s="113"/>
      <c r="BV103" s="113"/>
      <c r="BW103" s="113"/>
      <c r="BX103" s="113"/>
      <c r="BY103" s="113"/>
      <c r="BZ103" s="113"/>
      <c r="CA103" s="113"/>
      <c r="CB103" s="113"/>
      <c r="CC103" s="113"/>
      <c r="CD103" s="113"/>
      <c r="CE103" s="113"/>
      <c r="CF103" s="113"/>
      <c r="CG103" s="113"/>
      <c r="CH103" s="113"/>
      <c r="CI103" s="113"/>
      <c r="CJ103" s="113"/>
      <c r="CK103" s="113"/>
      <c r="CL103" s="113"/>
      <c r="CM103" s="113"/>
      <c r="CN103" s="113"/>
      <c r="CO103" s="113"/>
      <c r="CP103" s="113"/>
      <c r="CQ103" s="113"/>
      <c r="CR103" s="113"/>
      <c r="CS103" s="113"/>
      <c r="CT103" s="113"/>
      <c r="CU103" s="113"/>
      <c r="CV103" s="113"/>
      <c r="CW103" s="113"/>
      <c r="CX103" s="113"/>
      <c r="CY103" s="113"/>
      <c r="CZ103" s="113"/>
      <c r="DA103" s="113"/>
      <c r="DB103" s="113"/>
      <c r="DC103" s="113"/>
      <c r="DD103" s="113"/>
      <c r="DE103" s="113"/>
      <c r="DF103" s="113"/>
      <c r="DG103" s="113"/>
      <c r="DH103" s="113"/>
      <c r="DI103" s="113"/>
      <c r="DJ103" s="113"/>
      <c r="DK103" s="113"/>
      <c r="DL103" s="113"/>
      <c r="DM103" s="113"/>
      <c r="DN103" s="113"/>
      <c r="DO103" s="113"/>
      <c r="DP103" s="113"/>
      <c r="DQ103" s="113"/>
      <c r="DR103" s="113"/>
      <c r="DS103" s="113"/>
      <c r="DT103" s="113"/>
      <c r="DU103" s="113"/>
      <c r="DV103" s="113"/>
      <c r="DW103" s="113"/>
      <c r="DX103" s="113"/>
      <c r="DY103" s="113"/>
      <c r="DZ103" s="113"/>
      <c r="EA103" s="113"/>
      <c r="EB103" s="113"/>
      <c r="EC103" s="309"/>
      <c r="ED103" s="113"/>
      <c r="EE103" s="117"/>
    </row>
    <row r="104" spans="1:135" s="84" customFormat="1" ht="39" customHeight="1" x14ac:dyDescent="0.15">
      <c r="A104" s="251" t="str">
        <f>IF(ISBLANK(D104),"",IF(ISBLANK(参照用シート!$AD$4),"",参照用シート!$AD$4))</f>
        <v/>
      </c>
      <c r="B104" s="252" t="str">
        <f>IF(ISBLANK(D104),"",IF(ISBLANK(参照用シート!$AC$4),"",参照用シート!$AC$4))</f>
        <v/>
      </c>
      <c r="C104" s="253" t="str">
        <f t="shared" si="2"/>
        <v/>
      </c>
      <c r="D104" s="114"/>
      <c r="E104" s="118"/>
      <c r="F104" s="116"/>
      <c r="G104" s="132"/>
      <c r="H104" s="113"/>
      <c r="I104" s="113"/>
      <c r="J104" s="113"/>
      <c r="K104" s="113"/>
      <c r="L104" s="113"/>
      <c r="M104" s="113"/>
      <c r="N104" s="113"/>
      <c r="O104" s="113"/>
      <c r="P104" s="113"/>
      <c r="Q104" s="113"/>
      <c r="R104" s="113"/>
      <c r="S104" s="113"/>
      <c r="T104" s="113"/>
      <c r="U104" s="113"/>
      <c r="V104" s="113"/>
      <c r="W104" s="113"/>
      <c r="X104" s="113"/>
      <c r="Y104" s="113"/>
      <c r="Z104" s="113"/>
      <c r="AA104" s="113"/>
      <c r="AB104" s="113"/>
      <c r="AC104" s="113"/>
      <c r="AD104" s="113"/>
      <c r="AE104" s="113"/>
      <c r="AF104" s="113"/>
      <c r="AG104" s="113"/>
      <c r="AH104" s="113"/>
      <c r="AI104" s="113"/>
      <c r="AJ104" s="113"/>
      <c r="AK104" s="113"/>
      <c r="AL104" s="113"/>
      <c r="AM104" s="113"/>
      <c r="AN104" s="113"/>
      <c r="AO104" s="113"/>
      <c r="AP104" s="113"/>
      <c r="AQ104" s="113"/>
      <c r="AR104" s="113"/>
      <c r="AS104" s="113"/>
      <c r="AT104" s="113"/>
      <c r="AU104" s="113"/>
      <c r="AV104" s="113"/>
      <c r="AW104" s="113"/>
      <c r="AX104" s="113"/>
      <c r="AY104" s="113"/>
      <c r="AZ104" s="113"/>
      <c r="BA104" s="113"/>
      <c r="BB104" s="113"/>
      <c r="BC104" s="113"/>
      <c r="BD104" s="113"/>
      <c r="BE104" s="113"/>
      <c r="BF104" s="113"/>
      <c r="BG104" s="113"/>
      <c r="BH104" s="113"/>
      <c r="BI104" s="113"/>
      <c r="BJ104" s="113"/>
      <c r="BK104" s="113"/>
      <c r="BL104" s="113"/>
      <c r="BM104" s="113"/>
      <c r="BN104" s="113"/>
      <c r="BO104" s="113"/>
      <c r="BP104" s="113"/>
      <c r="BQ104" s="113"/>
      <c r="BR104" s="113"/>
      <c r="BS104" s="113"/>
      <c r="BT104" s="113"/>
      <c r="BU104" s="113"/>
      <c r="BV104" s="113"/>
      <c r="BW104" s="113"/>
      <c r="BX104" s="113"/>
      <c r="BY104" s="113"/>
      <c r="BZ104" s="113"/>
      <c r="CA104" s="113"/>
      <c r="CB104" s="113"/>
      <c r="CC104" s="113"/>
      <c r="CD104" s="113"/>
      <c r="CE104" s="113"/>
      <c r="CF104" s="113"/>
      <c r="CG104" s="113"/>
      <c r="CH104" s="113"/>
      <c r="CI104" s="113"/>
      <c r="CJ104" s="113"/>
      <c r="CK104" s="113"/>
      <c r="CL104" s="113"/>
      <c r="CM104" s="113"/>
      <c r="CN104" s="113"/>
      <c r="CO104" s="113"/>
      <c r="CP104" s="113"/>
      <c r="CQ104" s="113"/>
      <c r="CR104" s="113"/>
      <c r="CS104" s="113"/>
      <c r="CT104" s="113"/>
      <c r="CU104" s="113"/>
      <c r="CV104" s="113"/>
      <c r="CW104" s="113"/>
      <c r="CX104" s="113"/>
      <c r="CY104" s="113"/>
      <c r="CZ104" s="113"/>
      <c r="DA104" s="113"/>
      <c r="DB104" s="113"/>
      <c r="DC104" s="113"/>
      <c r="DD104" s="113"/>
      <c r="DE104" s="113"/>
      <c r="DF104" s="113"/>
      <c r="DG104" s="113"/>
      <c r="DH104" s="113"/>
      <c r="DI104" s="113"/>
      <c r="DJ104" s="113"/>
      <c r="DK104" s="113"/>
      <c r="DL104" s="113"/>
      <c r="DM104" s="113"/>
      <c r="DN104" s="113"/>
      <c r="DO104" s="113"/>
      <c r="DP104" s="113"/>
      <c r="DQ104" s="113"/>
      <c r="DR104" s="113"/>
      <c r="DS104" s="113"/>
      <c r="DT104" s="113"/>
      <c r="DU104" s="113"/>
      <c r="DV104" s="113"/>
      <c r="DW104" s="113"/>
      <c r="DX104" s="113"/>
      <c r="DY104" s="113"/>
      <c r="DZ104" s="113"/>
      <c r="EA104" s="113"/>
      <c r="EB104" s="113"/>
      <c r="EC104" s="309"/>
      <c r="ED104" s="113"/>
      <c r="EE104" s="117"/>
    </row>
    <row r="105" spans="1:135" x14ac:dyDescent="0.15">
      <c r="EE105" s="79"/>
    </row>
    <row r="106" spans="1:135" x14ac:dyDescent="0.15">
      <c r="EE106" s="79"/>
    </row>
    <row r="107" spans="1:135" x14ac:dyDescent="0.15">
      <c r="EE107" s="79"/>
    </row>
    <row r="108" spans="1:135" x14ac:dyDescent="0.15">
      <c r="EE108" s="79"/>
    </row>
    <row r="109" spans="1:135" x14ac:dyDescent="0.15">
      <c r="EE109" s="79"/>
    </row>
    <row r="110" spans="1:135" x14ac:dyDescent="0.15">
      <c r="EE110" s="79"/>
    </row>
    <row r="111" spans="1:135" x14ac:dyDescent="0.15">
      <c r="EE111" s="79"/>
    </row>
    <row r="112" spans="1:135" x14ac:dyDescent="0.15">
      <c r="EE112" s="79"/>
    </row>
    <row r="113" spans="135:135" x14ac:dyDescent="0.15">
      <c r="EE113" s="79"/>
    </row>
    <row r="114" spans="135:135" x14ac:dyDescent="0.15">
      <c r="EE114" s="79"/>
    </row>
    <row r="185" spans="8:9" x14ac:dyDescent="0.15">
      <c r="H185" s="81" t="s">
        <v>368</v>
      </c>
      <c r="I185" s="81" t="s">
        <v>447</v>
      </c>
    </row>
    <row r="186" spans="8:9" x14ac:dyDescent="0.15">
      <c r="I186" s="81" t="s">
        <v>448</v>
      </c>
    </row>
    <row r="187" spans="8:9" x14ac:dyDescent="0.15">
      <c r="I187" s="81" t="s">
        <v>449</v>
      </c>
    </row>
    <row r="188" spans="8:9" x14ac:dyDescent="0.15">
      <c r="I188" s="81" t="s">
        <v>450</v>
      </c>
    </row>
    <row r="189" spans="8:9" x14ac:dyDescent="0.15">
      <c r="I189" s="81" t="s">
        <v>397</v>
      </c>
    </row>
    <row r="190" spans="8:9" x14ac:dyDescent="0.15">
      <c r="I190" s="81" t="s">
        <v>451</v>
      </c>
    </row>
    <row r="191" spans="8:9" x14ac:dyDescent="0.15">
      <c r="I191" s="81" t="s">
        <v>452</v>
      </c>
    </row>
    <row r="192" spans="8:9" x14ac:dyDescent="0.15">
      <c r="I192" s="81" t="s">
        <v>453</v>
      </c>
    </row>
    <row r="193" spans="9:9" x14ac:dyDescent="0.15">
      <c r="I193" s="81" t="s">
        <v>454</v>
      </c>
    </row>
    <row r="194" spans="9:9" x14ac:dyDescent="0.15">
      <c r="I194" s="81" t="s">
        <v>398</v>
      </c>
    </row>
    <row r="195" spans="9:9" x14ac:dyDescent="0.15">
      <c r="I195" s="81" t="s">
        <v>455</v>
      </c>
    </row>
    <row r="196" spans="9:9" x14ac:dyDescent="0.15">
      <c r="I196" s="81" t="s">
        <v>456</v>
      </c>
    </row>
    <row r="197" spans="9:9" x14ac:dyDescent="0.15">
      <c r="I197" s="81" t="s">
        <v>399</v>
      </c>
    </row>
    <row r="198" spans="9:9" x14ac:dyDescent="0.15">
      <c r="I198" s="81" t="s">
        <v>400</v>
      </c>
    </row>
    <row r="199" spans="9:9" x14ac:dyDescent="0.15">
      <c r="I199" s="81" t="s">
        <v>457</v>
      </c>
    </row>
    <row r="200" spans="9:9" x14ac:dyDescent="0.15">
      <c r="I200" s="81" t="s">
        <v>401</v>
      </c>
    </row>
    <row r="201" spans="9:9" x14ac:dyDescent="0.15">
      <c r="I201" s="81" t="s">
        <v>458</v>
      </c>
    </row>
    <row r="202" spans="9:9" x14ac:dyDescent="0.15">
      <c r="I202" s="81" t="s">
        <v>459</v>
      </c>
    </row>
    <row r="203" spans="9:9" x14ac:dyDescent="0.15">
      <c r="I203" s="81" t="s">
        <v>460</v>
      </c>
    </row>
    <row r="204" spans="9:9" x14ac:dyDescent="0.15">
      <c r="I204" s="81" t="s">
        <v>461</v>
      </c>
    </row>
    <row r="205" spans="9:9" x14ac:dyDescent="0.15">
      <c r="I205" s="81" t="s">
        <v>462</v>
      </c>
    </row>
    <row r="206" spans="9:9" x14ac:dyDescent="0.15">
      <c r="I206" s="81" t="s">
        <v>463</v>
      </c>
    </row>
    <row r="207" spans="9:9" x14ac:dyDescent="0.15">
      <c r="I207" s="81" t="s">
        <v>464</v>
      </c>
    </row>
    <row r="208" spans="9:9" x14ac:dyDescent="0.15">
      <c r="I208" s="81" t="s">
        <v>465</v>
      </c>
    </row>
    <row r="209" spans="9:9" x14ac:dyDescent="0.15">
      <c r="I209" s="81" t="s">
        <v>466</v>
      </c>
    </row>
    <row r="210" spans="9:9" x14ac:dyDescent="0.15">
      <c r="I210" s="81" t="s">
        <v>467</v>
      </c>
    </row>
    <row r="211" spans="9:9" x14ac:dyDescent="0.15">
      <c r="I211" s="81" t="s">
        <v>468</v>
      </c>
    </row>
    <row r="212" spans="9:9" x14ac:dyDescent="0.15">
      <c r="I212" s="81" t="s">
        <v>469</v>
      </c>
    </row>
    <row r="213" spans="9:9" x14ac:dyDescent="0.15">
      <c r="I213" s="81" t="s">
        <v>807</v>
      </c>
    </row>
  </sheetData>
  <sheetProtection algorithmName="SHA-512" hashValue="2sk1NVFR8rLB8o3JW3Llk8KtspTmvhxVjfJn7rNoESuXnNZh23hKllN0Gz435hT5cjUrxzhzP818uyMt9qlAuA==" saltValue="/HeeGlFamS10pfrosnFjrg==" spinCount="100000" sheet="1" formatCells="0" formatColumns="0" formatRows="0" autoFilter="0"/>
  <mergeCells count="8">
    <mergeCell ref="G2:G4"/>
    <mergeCell ref="B2:B4"/>
    <mergeCell ref="C2:C4"/>
    <mergeCell ref="A5:C5"/>
    <mergeCell ref="F2:F4"/>
    <mergeCell ref="D2:D4"/>
    <mergeCell ref="A2:A4"/>
    <mergeCell ref="E2:E4"/>
  </mergeCells>
  <phoneticPr fontId="3"/>
  <dataValidations count="4">
    <dataValidation type="list" allowBlank="1" showInputMessage="1" showErrorMessage="1" error="文字が違います。リストから選択してください。" sqref="H5:L104 U5:EC104" xr:uid="{00000000-0002-0000-0400-000000000000}">
      <formula1>$H$185</formula1>
    </dataValidation>
    <dataValidation imeMode="halfAlpha" allowBlank="1" showInputMessage="1" showErrorMessage="1" sqref="E6:E104" xr:uid="{00000000-0002-0000-0400-000001000000}"/>
    <dataValidation type="list" allowBlank="1" showInputMessage="1" showErrorMessage="1" error="文字が違います。リストから選択してください。" sqref="M5:T104 ED5:ED104" xr:uid="{00000000-0002-0000-0400-000002000000}">
      <formula1>$I$185:$I$213</formula1>
    </dataValidation>
    <dataValidation imeMode="hiragana" allowBlank="1" showInputMessage="1" showErrorMessage="1" sqref="D6:D104 F6:G104" xr:uid="{00000000-0002-0000-0400-000003000000}"/>
  </dataValidations>
  <pageMargins left="0.39370078740157483" right="0.39370078740157483" top="0.78740157480314965" bottom="0.19685039370078741" header="0.39370078740157483" footer="0.11811023622047245"/>
  <pageSetup paperSize="9" scale="58" fitToWidth="2" pageOrder="overThenDown" orientation="landscape" r:id="rId1"/>
  <headerFooter alignWithMargins="0">
    <oddHeader>&amp;C&amp;28&amp;A</oddHeader>
    <oddFooter>&amp;C&amp;P</oddFooter>
  </headerFooter>
  <colBreaks count="2" manualBreakCount="2">
    <brk id="46" max="103" man="1"/>
    <brk id="92" max="103"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indexed="17"/>
  </sheetPr>
  <dimension ref="A1:F102"/>
  <sheetViews>
    <sheetView view="pageBreakPreview" zoomScaleNormal="100" workbookViewId="0">
      <pane ySplit="2" topLeftCell="A3" activePane="bottomLeft" state="frozen"/>
      <selection activeCell="M32" sqref="M32:N32"/>
      <selection pane="bottomLeft" activeCell="D4" sqref="D4"/>
    </sheetView>
  </sheetViews>
  <sheetFormatPr defaultRowHeight="13.5" x14ac:dyDescent="0.15"/>
  <cols>
    <col min="1" max="1" width="22.625" style="62" customWidth="1"/>
    <col min="2" max="2" width="7.625" style="62" hidden="1" customWidth="1"/>
    <col min="3" max="3" width="5.625" style="62" customWidth="1"/>
    <col min="4" max="4" width="41.625" style="65" customWidth="1"/>
    <col min="5" max="5" width="25.625" style="64" customWidth="1"/>
  </cols>
  <sheetData>
    <row r="1" spans="1:6" ht="117" customHeight="1" x14ac:dyDescent="0.15">
      <c r="A1" s="94"/>
      <c r="B1" s="94"/>
      <c r="C1" s="94"/>
      <c r="D1" s="94"/>
      <c r="E1" s="94"/>
      <c r="F1" s="94"/>
    </row>
    <row r="2" spans="1:6" s="1" customFormat="1" ht="33" customHeight="1" x14ac:dyDescent="0.15">
      <c r="A2" s="274" t="s">
        <v>405</v>
      </c>
      <c r="B2" s="275" t="s">
        <v>403</v>
      </c>
      <c r="C2" s="275" t="s">
        <v>404</v>
      </c>
      <c r="D2" s="276" t="s">
        <v>406</v>
      </c>
      <c r="E2" s="277" t="s">
        <v>45</v>
      </c>
    </row>
    <row r="3" spans="1:6" ht="30" customHeight="1" x14ac:dyDescent="0.15">
      <c r="A3" s="278" t="str">
        <f>IF(ISBLANK(D3),"",IF(ISBLANK(参照用シート!$AD$4),"",参照用シート!$AD$4))</f>
        <v/>
      </c>
      <c r="B3" s="279" t="str">
        <f>IF(ISBLANK(D3),"",IF(ISBLANK(参照用シート!$AC$4),"",参照用シート!$AC$4))</f>
        <v/>
      </c>
      <c r="C3" s="280" t="str">
        <f>IF(ISBLANK(D3),"",1)</f>
        <v/>
      </c>
      <c r="D3" s="88"/>
      <c r="E3" s="89"/>
    </row>
    <row r="4" spans="1:6" ht="30" customHeight="1" x14ac:dyDescent="0.15">
      <c r="A4" s="278" t="str">
        <f>IF(ISBLANK(D4),"",IF(ISBLANK(参照用シート!$AD$4),"",参照用シート!$AD$4))</f>
        <v/>
      </c>
      <c r="B4" s="279" t="str">
        <f>IF(ISBLANK(D4),"",IF(ISBLANK(参照用シート!$AC$4),"",参照用シート!$AC$4))</f>
        <v/>
      </c>
      <c r="C4" s="280" t="str">
        <f t="shared" ref="C4:C66" si="0">IF(ISBLANK(D4),"",C3+1)</f>
        <v/>
      </c>
      <c r="D4" s="88"/>
      <c r="E4" s="89"/>
    </row>
    <row r="5" spans="1:6" ht="30" customHeight="1" x14ac:dyDescent="0.15">
      <c r="A5" s="278" t="str">
        <f>IF(ISBLANK(D5),"",IF(ISBLANK(参照用シート!$AD$4),"",参照用シート!$AD$4))</f>
        <v/>
      </c>
      <c r="B5" s="279" t="str">
        <f>IF(ISBLANK(D5),"",IF(ISBLANK(参照用シート!$AC$4),"",参照用シート!$AC$4))</f>
        <v/>
      </c>
      <c r="C5" s="280" t="str">
        <f t="shared" si="0"/>
        <v/>
      </c>
      <c r="D5" s="88"/>
      <c r="E5" s="89"/>
    </row>
    <row r="6" spans="1:6" ht="30" customHeight="1" x14ac:dyDescent="0.15">
      <c r="A6" s="278" t="str">
        <f>IF(ISBLANK(D6),"",IF(ISBLANK(参照用シート!$AD$4),"",参照用シート!$AD$4))</f>
        <v/>
      </c>
      <c r="B6" s="279" t="str">
        <f>IF(ISBLANK(D6),"",IF(ISBLANK(参照用シート!$AC$4),"",参照用シート!$AC$4))</f>
        <v/>
      </c>
      <c r="C6" s="280" t="str">
        <f t="shared" si="0"/>
        <v/>
      </c>
      <c r="D6" s="88"/>
      <c r="E6" s="89"/>
    </row>
    <row r="7" spans="1:6" ht="30" customHeight="1" x14ac:dyDescent="0.15">
      <c r="A7" s="278" t="str">
        <f>IF(ISBLANK(D7),"",IF(ISBLANK(参照用シート!$AD$4),"",参照用シート!$AD$4))</f>
        <v/>
      </c>
      <c r="B7" s="279" t="str">
        <f>IF(ISBLANK(D7),"",IF(ISBLANK(参照用シート!$AC$4),"",参照用シート!$AC$4))</f>
        <v/>
      </c>
      <c r="C7" s="280" t="str">
        <f t="shared" si="0"/>
        <v/>
      </c>
      <c r="D7" s="88"/>
      <c r="E7" s="89"/>
    </row>
    <row r="8" spans="1:6" ht="30" customHeight="1" x14ac:dyDescent="0.15">
      <c r="A8" s="278" t="str">
        <f>IF(ISBLANK(D8),"",IF(ISBLANK(参照用シート!$AD$4),"",参照用シート!$AD$4))</f>
        <v/>
      </c>
      <c r="B8" s="279" t="str">
        <f>IF(ISBLANK(D8),"",IF(ISBLANK(参照用シート!$AC$4),"",参照用シート!$AC$4))</f>
        <v/>
      </c>
      <c r="C8" s="280" t="str">
        <f t="shared" si="0"/>
        <v/>
      </c>
      <c r="D8" s="88"/>
      <c r="E8" s="89"/>
    </row>
    <row r="9" spans="1:6" ht="30" customHeight="1" x14ac:dyDescent="0.15">
      <c r="A9" s="278" t="str">
        <f>IF(ISBLANK(D9),"",IF(ISBLANK(参照用シート!$AD$4),"",参照用シート!$AD$4))</f>
        <v/>
      </c>
      <c r="B9" s="279" t="str">
        <f>IF(ISBLANK(D9),"",IF(ISBLANK(参照用シート!$AC$4),"",参照用シート!$AC$4))</f>
        <v/>
      </c>
      <c r="C9" s="280" t="str">
        <f t="shared" si="0"/>
        <v/>
      </c>
      <c r="D9" s="88"/>
      <c r="E9" s="89"/>
    </row>
    <row r="10" spans="1:6" ht="30" customHeight="1" x14ac:dyDescent="0.15">
      <c r="A10" s="278" t="str">
        <f>IF(ISBLANK(D10),"",IF(ISBLANK(参照用シート!$AD$4),"",参照用シート!$AD$4))</f>
        <v/>
      </c>
      <c r="B10" s="279" t="str">
        <f>IF(ISBLANK(D10),"",IF(ISBLANK(参照用シート!$AC$4),"",参照用シート!$AC$4))</f>
        <v/>
      </c>
      <c r="C10" s="280" t="str">
        <f t="shared" si="0"/>
        <v/>
      </c>
      <c r="D10" s="88"/>
      <c r="E10" s="89"/>
    </row>
    <row r="11" spans="1:6" ht="30" customHeight="1" x14ac:dyDescent="0.15">
      <c r="A11" s="278" t="str">
        <f>IF(ISBLANK(D11),"",IF(ISBLANK(参照用シート!$AD$4),"",参照用シート!$AD$4))</f>
        <v/>
      </c>
      <c r="B11" s="279" t="str">
        <f>IF(ISBLANK(D11),"",IF(ISBLANK(参照用シート!$AC$4),"",参照用シート!$AC$4))</f>
        <v/>
      </c>
      <c r="C11" s="280" t="str">
        <f t="shared" si="0"/>
        <v/>
      </c>
      <c r="D11" s="88"/>
      <c r="E11" s="89"/>
    </row>
    <row r="12" spans="1:6" ht="30" customHeight="1" x14ac:dyDescent="0.15">
      <c r="A12" s="278" t="str">
        <f>IF(ISBLANK(D12),"",IF(ISBLANK(参照用シート!$AD$4),"",参照用シート!$AD$4))</f>
        <v/>
      </c>
      <c r="B12" s="279" t="str">
        <f>IF(ISBLANK(D12),"",IF(ISBLANK(参照用シート!$AC$4),"",参照用シート!$AC$4))</f>
        <v/>
      </c>
      <c r="C12" s="280" t="str">
        <f t="shared" si="0"/>
        <v/>
      </c>
      <c r="D12" s="88"/>
      <c r="E12" s="89"/>
    </row>
    <row r="13" spans="1:6" ht="30" customHeight="1" x14ac:dyDescent="0.15">
      <c r="A13" s="278" t="str">
        <f>IF(ISBLANK(D13),"",IF(ISBLANK(参照用シート!$AD$4),"",参照用シート!$AD$4))</f>
        <v/>
      </c>
      <c r="B13" s="279" t="str">
        <f>IF(ISBLANK(D13),"",IF(ISBLANK(参照用シート!$AC$4),"",参照用シート!$AC$4))</f>
        <v/>
      </c>
      <c r="C13" s="280" t="str">
        <f t="shared" si="0"/>
        <v/>
      </c>
      <c r="D13" s="88"/>
      <c r="E13" s="89"/>
    </row>
    <row r="14" spans="1:6" ht="30" customHeight="1" x14ac:dyDescent="0.15">
      <c r="A14" s="278" t="str">
        <f>IF(ISBLANK(D14),"",IF(ISBLANK(参照用シート!$AD$4),"",参照用シート!$AD$4))</f>
        <v/>
      </c>
      <c r="B14" s="279" t="str">
        <f>IF(ISBLANK(D14),"",IF(ISBLANK(参照用シート!$AC$4),"",参照用シート!$AC$4))</f>
        <v/>
      </c>
      <c r="C14" s="280" t="str">
        <f t="shared" si="0"/>
        <v/>
      </c>
      <c r="D14" s="88"/>
      <c r="E14" s="89"/>
    </row>
    <row r="15" spans="1:6" ht="30" customHeight="1" x14ac:dyDescent="0.15">
      <c r="A15" s="278" t="str">
        <f>IF(ISBLANK(D15),"",IF(ISBLANK(参照用シート!$AD$4),"",参照用シート!$AD$4))</f>
        <v/>
      </c>
      <c r="B15" s="279" t="str">
        <f>IF(ISBLANK(D15),"",IF(ISBLANK(参照用シート!$AC$4),"",参照用シート!$AC$4))</f>
        <v/>
      </c>
      <c r="C15" s="280" t="str">
        <f t="shared" si="0"/>
        <v/>
      </c>
      <c r="D15" s="88"/>
      <c r="E15" s="89"/>
    </row>
    <row r="16" spans="1:6" ht="30" customHeight="1" x14ac:dyDescent="0.15">
      <c r="A16" s="278" t="str">
        <f>IF(ISBLANK(D16),"",IF(ISBLANK(参照用シート!$AD$4),"",参照用シート!$AD$4))</f>
        <v/>
      </c>
      <c r="B16" s="279" t="str">
        <f>IF(ISBLANK(D16),"",IF(ISBLANK(参照用シート!$AC$4),"",参照用シート!$AC$4))</f>
        <v/>
      </c>
      <c r="C16" s="280" t="str">
        <f t="shared" si="0"/>
        <v/>
      </c>
      <c r="D16" s="88"/>
      <c r="E16" s="89"/>
    </row>
    <row r="17" spans="1:5" ht="30" customHeight="1" x14ac:dyDescent="0.15">
      <c r="A17" s="278" t="str">
        <f>IF(ISBLANK(D17),"",IF(ISBLANK(参照用シート!$AD$4),"",参照用シート!$AD$4))</f>
        <v/>
      </c>
      <c r="B17" s="279" t="str">
        <f>IF(ISBLANK(D17),"",IF(ISBLANK(参照用シート!$AC$4),"",参照用シート!$AC$4))</f>
        <v/>
      </c>
      <c r="C17" s="280" t="str">
        <f t="shared" si="0"/>
        <v/>
      </c>
      <c r="D17" s="88"/>
      <c r="E17" s="89"/>
    </row>
    <row r="18" spans="1:5" ht="30" customHeight="1" x14ac:dyDescent="0.15">
      <c r="A18" s="278" t="str">
        <f>IF(ISBLANK(D18),"",IF(ISBLANK(参照用シート!$AD$4),"",参照用シート!$AD$4))</f>
        <v/>
      </c>
      <c r="B18" s="279" t="str">
        <f>IF(ISBLANK(D18),"",IF(ISBLANK(参照用シート!$AC$4),"",参照用シート!$AC$4))</f>
        <v/>
      </c>
      <c r="C18" s="280" t="str">
        <f t="shared" si="0"/>
        <v/>
      </c>
      <c r="D18" s="88"/>
      <c r="E18" s="89"/>
    </row>
    <row r="19" spans="1:5" ht="30" customHeight="1" x14ac:dyDescent="0.15">
      <c r="A19" s="278" t="str">
        <f>IF(ISBLANK(D19),"",IF(ISBLANK(参照用シート!$AD$4),"",参照用シート!$AD$4))</f>
        <v/>
      </c>
      <c r="B19" s="279" t="str">
        <f>IF(ISBLANK(D19),"",IF(ISBLANK(参照用シート!$AC$4),"",参照用シート!$AC$4))</f>
        <v/>
      </c>
      <c r="C19" s="280" t="str">
        <f t="shared" si="0"/>
        <v/>
      </c>
      <c r="D19" s="88"/>
      <c r="E19" s="89"/>
    </row>
    <row r="20" spans="1:5" ht="30" customHeight="1" x14ac:dyDescent="0.15">
      <c r="A20" s="278" t="str">
        <f>IF(ISBLANK(D20),"",IF(ISBLANK(参照用シート!$AD$4),"",参照用シート!$AD$4))</f>
        <v/>
      </c>
      <c r="B20" s="279" t="str">
        <f>IF(ISBLANK(D20),"",IF(ISBLANK(参照用シート!$AC$4),"",参照用シート!$AC$4))</f>
        <v/>
      </c>
      <c r="C20" s="280" t="str">
        <f t="shared" si="0"/>
        <v/>
      </c>
      <c r="D20" s="88"/>
      <c r="E20" s="89"/>
    </row>
    <row r="21" spans="1:5" ht="30" customHeight="1" x14ac:dyDescent="0.15">
      <c r="A21" s="278" t="str">
        <f>IF(ISBLANK(D21),"",IF(ISBLANK(参照用シート!$AD$4),"",参照用シート!$AD$4))</f>
        <v/>
      </c>
      <c r="B21" s="279" t="str">
        <f>IF(ISBLANK(D21),"",IF(ISBLANK(参照用シート!$AC$4),"",参照用シート!$AC$4))</f>
        <v/>
      </c>
      <c r="C21" s="280" t="str">
        <f t="shared" si="0"/>
        <v/>
      </c>
      <c r="D21" s="88"/>
      <c r="E21" s="89"/>
    </row>
    <row r="22" spans="1:5" ht="30" customHeight="1" x14ac:dyDescent="0.15">
      <c r="A22" s="278" t="str">
        <f>IF(ISBLANK(D22),"",IF(ISBLANK(参照用シート!$AD$4),"",参照用シート!$AD$4))</f>
        <v/>
      </c>
      <c r="B22" s="279" t="str">
        <f>IF(ISBLANK(D22),"",IF(ISBLANK(参照用シート!$AC$4),"",参照用シート!$AC$4))</f>
        <v/>
      </c>
      <c r="C22" s="280" t="str">
        <f t="shared" si="0"/>
        <v/>
      </c>
      <c r="D22" s="88"/>
      <c r="E22" s="89"/>
    </row>
    <row r="23" spans="1:5" ht="30" customHeight="1" x14ac:dyDescent="0.15">
      <c r="A23" s="278" t="str">
        <f>IF(ISBLANK(D23),"",IF(ISBLANK(参照用シート!$AD$4),"",参照用シート!$AD$4))</f>
        <v/>
      </c>
      <c r="B23" s="279" t="str">
        <f>IF(ISBLANK(D23),"",IF(ISBLANK(参照用シート!$AC$4),"",参照用シート!$AC$4))</f>
        <v/>
      </c>
      <c r="C23" s="280" t="str">
        <f t="shared" si="0"/>
        <v/>
      </c>
      <c r="D23" s="88"/>
      <c r="E23" s="89"/>
    </row>
    <row r="24" spans="1:5" ht="30" customHeight="1" x14ac:dyDescent="0.15">
      <c r="A24" s="278" t="str">
        <f>IF(ISBLANK(D24),"",IF(ISBLANK(参照用シート!$AD$4),"",参照用シート!$AD$4))</f>
        <v/>
      </c>
      <c r="B24" s="279" t="str">
        <f>IF(ISBLANK(D24),"",IF(ISBLANK(参照用シート!$AC$4),"",参照用シート!$AC$4))</f>
        <v/>
      </c>
      <c r="C24" s="280" t="str">
        <f t="shared" si="0"/>
        <v/>
      </c>
      <c r="D24" s="88"/>
      <c r="E24" s="89"/>
    </row>
    <row r="25" spans="1:5" ht="30" customHeight="1" x14ac:dyDescent="0.15">
      <c r="A25" s="278" t="str">
        <f>IF(ISBLANK(D25),"",IF(ISBLANK(参照用シート!$AD$4),"",参照用シート!$AD$4))</f>
        <v/>
      </c>
      <c r="B25" s="279" t="str">
        <f>IF(ISBLANK(D25),"",IF(ISBLANK(参照用シート!$AC$4),"",参照用シート!$AC$4))</f>
        <v/>
      </c>
      <c r="C25" s="280" t="str">
        <f t="shared" si="0"/>
        <v/>
      </c>
      <c r="D25" s="88"/>
      <c r="E25" s="89"/>
    </row>
    <row r="26" spans="1:5" ht="30" customHeight="1" x14ac:dyDescent="0.15">
      <c r="A26" s="278" t="str">
        <f>IF(ISBLANK(D26),"",IF(ISBLANK(参照用シート!$AD$4),"",参照用シート!$AD$4))</f>
        <v/>
      </c>
      <c r="B26" s="279" t="str">
        <f>IF(ISBLANK(D26),"",IF(ISBLANK(参照用シート!$AC$4),"",参照用シート!$AC$4))</f>
        <v/>
      </c>
      <c r="C26" s="280" t="str">
        <f t="shared" si="0"/>
        <v/>
      </c>
      <c r="D26" s="88"/>
      <c r="E26" s="89"/>
    </row>
    <row r="27" spans="1:5" ht="30" customHeight="1" x14ac:dyDescent="0.15">
      <c r="A27" s="278" t="str">
        <f>IF(ISBLANK(D27),"",IF(ISBLANK(参照用シート!$AD$4),"",参照用シート!$AD$4))</f>
        <v/>
      </c>
      <c r="B27" s="279" t="str">
        <f>IF(ISBLANK(D27),"",IF(ISBLANK(参照用シート!$AC$4),"",参照用シート!$AC$4))</f>
        <v/>
      </c>
      <c r="C27" s="280" t="str">
        <f t="shared" si="0"/>
        <v/>
      </c>
      <c r="D27" s="88"/>
      <c r="E27" s="89"/>
    </row>
    <row r="28" spans="1:5" ht="30" customHeight="1" x14ac:dyDescent="0.15">
      <c r="A28" s="278" t="str">
        <f>IF(ISBLANK(D28),"",IF(ISBLANK(参照用シート!$AD$4),"",参照用シート!$AD$4))</f>
        <v/>
      </c>
      <c r="B28" s="279" t="str">
        <f>IF(ISBLANK(D28),"",IF(ISBLANK(参照用シート!$AC$4),"",参照用シート!$AC$4))</f>
        <v/>
      </c>
      <c r="C28" s="280" t="str">
        <f t="shared" si="0"/>
        <v/>
      </c>
      <c r="D28" s="88"/>
      <c r="E28" s="89"/>
    </row>
    <row r="29" spans="1:5" ht="30" customHeight="1" x14ac:dyDescent="0.15">
      <c r="A29" s="281" t="str">
        <f>IF(ISBLANK(D29),"",IF(ISBLANK(参照用シート!$AD$4),"",参照用シート!$AD$4))</f>
        <v/>
      </c>
      <c r="B29" s="282" t="str">
        <f>IF(ISBLANK(D29),"",IF(ISBLANK(参照用シート!$AC$4),"",参照用シート!$AC$4))</f>
        <v/>
      </c>
      <c r="C29" s="285" t="str">
        <f t="shared" si="0"/>
        <v/>
      </c>
      <c r="D29" s="90"/>
      <c r="E29" s="91"/>
    </row>
    <row r="30" spans="1:5" ht="30" customHeight="1" x14ac:dyDescent="0.15">
      <c r="A30" s="283" t="str">
        <f>IF(ISBLANK(D30),"",IF(ISBLANK(参照用シート!$AD$4),"",参照用シート!$AD$4))</f>
        <v/>
      </c>
      <c r="B30" s="284" t="str">
        <f>IF(ISBLANK(D30),"",IF(ISBLANK(参照用シート!$AC$4),"",参照用シート!$AC$4))</f>
        <v/>
      </c>
      <c r="C30" s="304" t="str">
        <f t="shared" si="0"/>
        <v/>
      </c>
      <c r="D30" s="92"/>
      <c r="E30" s="93"/>
    </row>
    <row r="31" spans="1:5" ht="30" customHeight="1" x14ac:dyDescent="0.15">
      <c r="A31" s="278" t="str">
        <f>IF(ISBLANK(D31),"",IF(ISBLANK(参照用シート!$AD$4),"",参照用シート!$AD$4))</f>
        <v/>
      </c>
      <c r="B31" s="279" t="str">
        <f>IF(ISBLANK(D31),"",IF(ISBLANK(参照用シート!$AC$4),"",参照用シート!$AC$4))</f>
        <v/>
      </c>
      <c r="C31" s="280" t="str">
        <f t="shared" si="0"/>
        <v/>
      </c>
      <c r="D31" s="88"/>
      <c r="E31" s="89"/>
    </row>
    <row r="32" spans="1:5" ht="30" customHeight="1" x14ac:dyDescent="0.15">
      <c r="A32" s="278" t="str">
        <f>IF(ISBLANK(D32),"",IF(ISBLANK(参照用シート!$AD$4),"",参照用シート!$AD$4))</f>
        <v/>
      </c>
      <c r="B32" s="279" t="str">
        <f>IF(ISBLANK(D32),"",IF(ISBLANK(参照用シート!$AC$4),"",参照用シート!$AC$4))</f>
        <v/>
      </c>
      <c r="C32" s="280" t="str">
        <f t="shared" si="0"/>
        <v/>
      </c>
      <c r="D32" s="88"/>
      <c r="E32" s="89"/>
    </row>
    <row r="33" spans="1:5" ht="30" customHeight="1" x14ac:dyDescent="0.15">
      <c r="A33" s="278" t="str">
        <f>IF(ISBLANK(D33),"",IF(ISBLANK(参照用シート!$AD$4),"",参照用シート!$AD$4))</f>
        <v/>
      </c>
      <c r="B33" s="279" t="str">
        <f>IF(ISBLANK(D33),"",IF(ISBLANK(参照用シート!$AC$4),"",参照用シート!$AC$4))</f>
        <v/>
      </c>
      <c r="C33" s="280" t="str">
        <f t="shared" si="0"/>
        <v/>
      </c>
      <c r="D33" s="88"/>
      <c r="E33" s="89"/>
    </row>
    <row r="34" spans="1:5" ht="30" customHeight="1" x14ac:dyDescent="0.15">
      <c r="A34" s="278" t="str">
        <f>IF(ISBLANK(D34),"",IF(ISBLANK(参照用シート!$AD$4),"",参照用シート!$AD$4))</f>
        <v/>
      </c>
      <c r="B34" s="279" t="str">
        <f>IF(ISBLANK(D34),"",IF(ISBLANK(参照用シート!$AC$4),"",参照用シート!$AC$4))</f>
        <v/>
      </c>
      <c r="C34" s="280" t="str">
        <f t="shared" si="0"/>
        <v/>
      </c>
      <c r="D34" s="88"/>
      <c r="E34" s="89"/>
    </row>
    <row r="35" spans="1:5" ht="30" customHeight="1" x14ac:dyDescent="0.15">
      <c r="A35" s="278" t="str">
        <f>IF(ISBLANK(D35),"",IF(ISBLANK(参照用シート!$AD$4),"",参照用シート!$AD$4))</f>
        <v/>
      </c>
      <c r="B35" s="279" t="str">
        <f>IF(ISBLANK(D35),"",IF(ISBLANK(参照用シート!$AC$4),"",参照用シート!$AC$4))</f>
        <v/>
      </c>
      <c r="C35" s="280" t="str">
        <f t="shared" si="0"/>
        <v/>
      </c>
      <c r="D35" s="88"/>
      <c r="E35" s="89"/>
    </row>
    <row r="36" spans="1:5" ht="30" customHeight="1" x14ac:dyDescent="0.15">
      <c r="A36" s="278" t="str">
        <f>IF(ISBLANK(D36),"",IF(ISBLANK(参照用シート!$AD$4),"",参照用シート!$AD$4))</f>
        <v/>
      </c>
      <c r="B36" s="279" t="str">
        <f>IF(ISBLANK(D36),"",IF(ISBLANK(参照用シート!$AC$4),"",参照用シート!$AC$4))</f>
        <v/>
      </c>
      <c r="C36" s="280" t="str">
        <f t="shared" si="0"/>
        <v/>
      </c>
      <c r="D36" s="88"/>
      <c r="E36" s="89"/>
    </row>
    <row r="37" spans="1:5" ht="30" customHeight="1" x14ac:dyDescent="0.15">
      <c r="A37" s="278" t="str">
        <f>IF(ISBLANK(D37),"",IF(ISBLANK(参照用シート!$AD$4),"",参照用シート!$AD$4))</f>
        <v/>
      </c>
      <c r="B37" s="279" t="str">
        <f>IF(ISBLANK(D37),"",IF(ISBLANK(参照用シート!$AC$4),"",参照用シート!$AC$4))</f>
        <v/>
      </c>
      <c r="C37" s="280" t="str">
        <f t="shared" si="0"/>
        <v/>
      </c>
      <c r="D37" s="88"/>
      <c r="E37" s="89"/>
    </row>
    <row r="38" spans="1:5" ht="30" customHeight="1" x14ac:dyDescent="0.15">
      <c r="A38" s="278" t="str">
        <f>IF(ISBLANK(D38),"",IF(ISBLANK(参照用シート!$AD$4),"",参照用シート!$AD$4))</f>
        <v/>
      </c>
      <c r="B38" s="279" t="str">
        <f>IF(ISBLANK(D38),"",IF(ISBLANK(参照用シート!$AC$4),"",参照用シート!$AC$4))</f>
        <v/>
      </c>
      <c r="C38" s="280" t="str">
        <f t="shared" si="0"/>
        <v/>
      </c>
      <c r="D38" s="88"/>
      <c r="E38" s="89"/>
    </row>
    <row r="39" spans="1:5" ht="30" customHeight="1" x14ac:dyDescent="0.15">
      <c r="A39" s="278" t="str">
        <f>IF(ISBLANK(D39),"",IF(ISBLANK(参照用シート!$AD$4),"",参照用シート!$AD$4))</f>
        <v/>
      </c>
      <c r="B39" s="279" t="str">
        <f>IF(ISBLANK(D39),"",IF(ISBLANK(参照用シート!$AC$4),"",参照用シート!$AC$4))</f>
        <v/>
      </c>
      <c r="C39" s="280" t="str">
        <f t="shared" si="0"/>
        <v/>
      </c>
      <c r="D39" s="88"/>
      <c r="E39" s="89"/>
    </row>
    <row r="40" spans="1:5" ht="30" customHeight="1" x14ac:dyDescent="0.15">
      <c r="A40" s="278" t="str">
        <f>IF(ISBLANK(D40),"",IF(ISBLANK(参照用シート!$AD$4),"",参照用シート!$AD$4))</f>
        <v/>
      </c>
      <c r="B40" s="279" t="str">
        <f>IF(ISBLANK(D40),"",IF(ISBLANK(参照用シート!$AC$4),"",参照用シート!$AC$4))</f>
        <v/>
      </c>
      <c r="C40" s="280" t="str">
        <f t="shared" si="0"/>
        <v/>
      </c>
      <c r="D40" s="88"/>
      <c r="E40" s="89"/>
    </row>
    <row r="41" spans="1:5" ht="30" customHeight="1" x14ac:dyDescent="0.15">
      <c r="A41" s="278" t="str">
        <f>IF(ISBLANK(D41),"",IF(ISBLANK(参照用シート!$AD$4),"",参照用シート!$AD$4))</f>
        <v/>
      </c>
      <c r="B41" s="279" t="str">
        <f>IF(ISBLANK(D41),"",IF(ISBLANK(参照用シート!$AC$4),"",参照用シート!$AC$4))</f>
        <v/>
      </c>
      <c r="C41" s="280" t="str">
        <f t="shared" si="0"/>
        <v/>
      </c>
      <c r="D41" s="88"/>
      <c r="E41" s="89"/>
    </row>
    <row r="42" spans="1:5" ht="30" customHeight="1" x14ac:dyDescent="0.15">
      <c r="A42" s="278" t="str">
        <f>IF(ISBLANK(D42),"",IF(ISBLANK(参照用シート!$AD$4),"",参照用シート!$AD$4))</f>
        <v/>
      </c>
      <c r="B42" s="279" t="str">
        <f>IF(ISBLANK(D42),"",IF(ISBLANK(参照用シート!$AC$4),"",参照用シート!$AC$4))</f>
        <v/>
      </c>
      <c r="C42" s="280" t="str">
        <f t="shared" si="0"/>
        <v/>
      </c>
      <c r="D42" s="88"/>
      <c r="E42" s="89"/>
    </row>
    <row r="43" spans="1:5" ht="30" customHeight="1" x14ac:dyDescent="0.15">
      <c r="A43" s="278" t="str">
        <f>IF(ISBLANK(D43),"",IF(ISBLANK(参照用シート!$AD$4),"",参照用シート!$AD$4))</f>
        <v/>
      </c>
      <c r="B43" s="279" t="str">
        <f>IF(ISBLANK(D43),"",IF(ISBLANK(参照用シート!$AC$4),"",参照用シート!$AC$4))</f>
        <v/>
      </c>
      <c r="C43" s="280" t="str">
        <f t="shared" si="0"/>
        <v/>
      </c>
      <c r="D43" s="88"/>
      <c r="E43" s="89"/>
    </row>
    <row r="44" spans="1:5" ht="30" customHeight="1" x14ac:dyDescent="0.15">
      <c r="A44" s="278" t="str">
        <f>IF(ISBLANK(D44),"",IF(ISBLANK(参照用シート!$AD$4),"",参照用シート!$AD$4))</f>
        <v/>
      </c>
      <c r="B44" s="279" t="str">
        <f>IF(ISBLANK(D44),"",IF(ISBLANK(参照用シート!$AC$4),"",参照用シート!$AC$4))</f>
        <v/>
      </c>
      <c r="C44" s="280" t="str">
        <f t="shared" si="0"/>
        <v/>
      </c>
      <c r="D44" s="88"/>
      <c r="E44" s="89"/>
    </row>
    <row r="45" spans="1:5" ht="30" customHeight="1" x14ac:dyDescent="0.15">
      <c r="A45" s="278" t="str">
        <f>IF(ISBLANK(D45),"",IF(ISBLANK(参照用シート!$AD$4),"",参照用シート!$AD$4))</f>
        <v/>
      </c>
      <c r="B45" s="279" t="str">
        <f>IF(ISBLANK(D45),"",IF(ISBLANK(参照用シート!$AC$4),"",参照用シート!$AC$4))</f>
        <v/>
      </c>
      <c r="C45" s="280" t="str">
        <f t="shared" si="0"/>
        <v/>
      </c>
      <c r="D45" s="88"/>
      <c r="E45" s="89"/>
    </row>
    <row r="46" spans="1:5" ht="30" customHeight="1" x14ac:dyDescent="0.15">
      <c r="A46" s="278" t="str">
        <f>IF(ISBLANK(D46),"",IF(ISBLANK(参照用シート!$AD$4),"",参照用シート!$AD$4))</f>
        <v/>
      </c>
      <c r="B46" s="279" t="str">
        <f>IF(ISBLANK(D46),"",IF(ISBLANK(参照用シート!$AC$4),"",参照用シート!$AC$4))</f>
        <v/>
      </c>
      <c r="C46" s="280" t="str">
        <f t="shared" si="0"/>
        <v/>
      </c>
      <c r="D46" s="88"/>
      <c r="E46" s="89"/>
    </row>
    <row r="47" spans="1:5" ht="30" customHeight="1" x14ac:dyDescent="0.15">
      <c r="A47" s="278" t="str">
        <f>IF(ISBLANK(D47),"",IF(ISBLANK(参照用シート!$AD$4),"",参照用シート!$AD$4))</f>
        <v/>
      </c>
      <c r="B47" s="279" t="str">
        <f>IF(ISBLANK(D47),"",IF(ISBLANK(参照用シート!$AC$4),"",参照用シート!$AC$4))</f>
        <v/>
      </c>
      <c r="C47" s="280" t="str">
        <f t="shared" si="0"/>
        <v/>
      </c>
      <c r="D47" s="88"/>
      <c r="E47" s="89"/>
    </row>
    <row r="48" spans="1:5" ht="30" customHeight="1" x14ac:dyDescent="0.15">
      <c r="A48" s="278" t="str">
        <f>IF(ISBLANK(D48),"",IF(ISBLANK(参照用シート!$AD$4),"",参照用シート!$AD$4))</f>
        <v/>
      </c>
      <c r="B48" s="279" t="str">
        <f>IF(ISBLANK(D48),"",IF(ISBLANK(参照用シート!$AC$4),"",参照用シート!$AC$4))</f>
        <v/>
      </c>
      <c r="C48" s="280" t="str">
        <f t="shared" si="0"/>
        <v/>
      </c>
      <c r="D48" s="88"/>
      <c r="E48" s="89"/>
    </row>
    <row r="49" spans="1:5" ht="30" customHeight="1" x14ac:dyDescent="0.15">
      <c r="A49" s="278" t="str">
        <f>IF(ISBLANK(D49),"",IF(ISBLANK(参照用シート!$AD$4),"",参照用シート!$AD$4))</f>
        <v/>
      </c>
      <c r="B49" s="279" t="str">
        <f>IF(ISBLANK(D49),"",IF(ISBLANK(参照用シート!$AC$4),"",参照用シート!$AC$4))</f>
        <v/>
      </c>
      <c r="C49" s="280" t="str">
        <f t="shared" si="0"/>
        <v/>
      </c>
      <c r="D49" s="88"/>
      <c r="E49" s="89"/>
    </row>
    <row r="50" spans="1:5" ht="30" customHeight="1" x14ac:dyDescent="0.15">
      <c r="A50" s="278" t="str">
        <f>IF(ISBLANK(D50),"",IF(ISBLANK(参照用シート!$AD$4),"",参照用シート!$AD$4))</f>
        <v/>
      </c>
      <c r="B50" s="279" t="str">
        <f>IF(ISBLANK(D50),"",IF(ISBLANK(参照用シート!$AC$4),"",参照用シート!$AC$4))</f>
        <v/>
      </c>
      <c r="C50" s="280" t="str">
        <f t="shared" si="0"/>
        <v/>
      </c>
      <c r="D50" s="88"/>
      <c r="E50" s="89"/>
    </row>
    <row r="51" spans="1:5" ht="30" customHeight="1" x14ac:dyDescent="0.15">
      <c r="A51" s="278" t="str">
        <f>IF(ISBLANK(D51),"",IF(ISBLANK(参照用シート!$AD$4),"",参照用シート!$AD$4))</f>
        <v/>
      </c>
      <c r="B51" s="279" t="str">
        <f>IF(ISBLANK(D51),"",IF(ISBLANK(参照用シート!$AC$4),"",参照用シート!$AC$4))</f>
        <v/>
      </c>
      <c r="C51" s="280" t="str">
        <f t="shared" si="0"/>
        <v/>
      </c>
      <c r="D51" s="88"/>
      <c r="E51" s="89"/>
    </row>
    <row r="52" spans="1:5" ht="30" customHeight="1" x14ac:dyDescent="0.15">
      <c r="A52" s="278" t="str">
        <f>IF(ISBLANK(D52),"",IF(ISBLANK(参照用シート!$AD$4),"",参照用シート!$AD$4))</f>
        <v/>
      </c>
      <c r="B52" s="279" t="str">
        <f>IF(ISBLANK(D52),"",IF(ISBLANK(参照用シート!$AC$4),"",参照用シート!$AC$4))</f>
        <v/>
      </c>
      <c r="C52" s="280" t="str">
        <f t="shared" si="0"/>
        <v/>
      </c>
      <c r="D52" s="88"/>
      <c r="E52" s="89"/>
    </row>
    <row r="53" spans="1:5" ht="30" customHeight="1" x14ac:dyDescent="0.15">
      <c r="A53" s="278" t="str">
        <f>IF(ISBLANK(D53),"",IF(ISBLANK(参照用シート!$AD$4),"",参照用シート!$AD$4))</f>
        <v/>
      </c>
      <c r="B53" s="279" t="str">
        <f>IF(ISBLANK(D53),"",IF(ISBLANK(参照用シート!$AC$4),"",参照用シート!$AC$4))</f>
        <v/>
      </c>
      <c r="C53" s="280" t="str">
        <f t="shared" si="0"/>
        <v/>
      </c>
      <c r="D53" s="88"/>
      <c r="E53" s="89"/>
    </row>
    <row r="54" spans="1:5" ht="30" customHeight="1" x14ac:dyDescent="0.15">
      <c r="A54" s="278" t="str">
        <f>IF(ISBLANK(D54),"",IF(ISBLANK(参照用シート!$AD$4),"",参照用シート!$AD$4))</f>
        <v/>
      </c>
      <c r="B54" s="279" t="str">
        <f>IF(ISBLANK(D54),"",IF(ISBLANK(参照用シート!$AC$4),"",参照用シート!$AC$4))</f>
        <v/>
      </c>
      <c r="C54" s="280" t="str">
        <f t="shared" si="0"/>
        <v/>
      </c>
      <c r="D54" s="88"/>
      <c r="E54" s="89"/>
    </row>
    <row r="55" spans="1:5" ht="30" customHeight="1" x14ac:dyDescent="0.15">
      <c r="A55" s="278" t="str">
        <f>IF(ISBLANK(D55),"",IF(ISBLANK(参照用シート!$AD$4),"",参照用シート!$AD$4))</f>
        <v/>
      </c>
      <c r="B55" s="279" t="str">
        <f>IF(ISBLANK(D55),"",IF(ISBLANK(参照用シート!$AC$4),"",参照用シート!$AC$4))</f>
        <v/>
      </c>
      <c r="C55" s="280" t="str">
        <f t="shared" si="0"/>
        <v/>
      </c>
      <c r="D55" s="88"/>
      <c r="E55" s="89"/>
    </row>
    <row r="56" spans="1:5" ht="30" customHeight="1" x14ac:dyDescent="0.15">
      <c r="A56" s="281" t="str">
        <f>IF(ISBLANK(D56),"",IF(ISBLANK(参照用シート!$AD$4),"",参照用シート!$AD$4))</f>
        <v/>
      </c>
      <c r="B56" s="282" t="str">
        <f>IF(ISBLANK(D56),"",IF(ISBLANK(参照用シート!$AC$4),"",参照用シート!$AC$4))</f>
        <v/>
      </c>
      <c r="C56" s="285" t="str">
        <f t="shared" si="0"/>
        <v/>
      </c>
      <c r="D56" s="90"/>
      <c r="E56" s="91"/>
    </row>
    <row r="57" spans="1:5" ht="30" customHeight="1" x14ac:dyDescent="0.15">
      <c r="A57" s="283" t="str">
        <f>IF(ISBLANK(D57),"",IF(ISBLANK(参照用シート!$AD$4),"",参照用シート!$AD$4))</f>
        <v/>
      </c>
      <c r="B57" s="284" t="str">
        <f>IF(ISBLANK(D57),"",IF(ISBLANK(参照用シート!$AC$4),"",参照用シート!$AC$4))</f>
        <v/>
      </c>
      <c r="C57" s="304" t="str">
        <f t="shared" si="0"/>
        <v/>
      </c>
      <c r="D57" s="92"/>
      <c r="E57" s="93"/>
    </row>
    <row r="58" spans="1:5" ht="30" customHeight="1" x14ac:dyDescent="0.15">
      <c r="A58" s="278" t="str">
        <f>IF(ISBLANK(D58),"",IF(ISBLANK(参照用シート!$AD$4),"",参照用シート!$AD$4))</f>
        <v/>
      </c>
      <c r="B58" s="279" t="str">
        <f>IF(ISBLANK(D58),"",IF(ISBLANK(参照用シート!$AC$4),"",参照用シート!$AC$4))</f>
        <v/>
      </c>
      <c r="C58" s="280" t="str">
        <f t="shared" si="0"/>
        <v/>
      </c>
      <c r="D58" s="88"/>
      <c r="E58" s="89"/>
    </row>
    <row r="59" spans="1:5" ht="30" customHeight="1" x14ac:dyDescent="0.15">
      <c r="A59" s="278" t="str">
        <f>IF(ISBLANK(D59),"",IF(ISBLANK(参照用シート!$AD$4),"",参照用シート!$AD$4))</f>
        <v/>
      </c>
      <c r="B59" s="279" t="str">
        <f>IF(ISBLANK(D59),"",IF(ISBLANK(参照用シート!$AC$4),"",参照用シート!$AC$4))</f>
        <v/>
      </c>
      <c r="C59" s="280" t="str">
        <f t="shared" si="0"/>
        <v/>
      </c>
      <c r="D59" s="88"/>
      <c r="E59" s="89"/>
    </row>
    <row r="60" spans="1:5" ht="30" customHeight="1" x14ac:dyDescent="0.15">
      <c r="A60" s="278" t="str">
        <f>IF(ISBLANK(D60),"",IF(ISBLANK(参照用シート!$AD$4),"",参照用シート!$AD$4))</f>
        <v/>
      </c>
      <c r="B60" s="279" t="str">
        <f>IF(ISBLANK(D60),"",IF(ISBLANK(参照用シート!$AC$4),"",参照用シート!$AC$4))</f>
        <v/>
      </c>
      <c r="C60" s="280" t="str">
        <f t="shared" si="0"/>
        <v/>
      </c>
      <c r="D60" s="88"/>
      <c r="E60" s="89"/>
    </row>
    <row r="61" spans="1:5" ht="30" customHeight="1" x14ac:dyDescent="0.15">
      <c r="A61" s="278" t="str">
        <f>IF(ISBLANK(D61),"",IF(ISBLANK(参照用シート!$AD$4),"",参照用シート!$AD$4))</f>
        <v/>
      </c>
      <c r="B61" s="279" t="str">
        <f>IF(ISBLANK(D61),"",IF(ISBLANK(参照用シート!$AC$4),"",参照用シート!$AC$4))</f>
        <v/>
      </c>
      <c r="C61" s="280" t="str">
        <f t="shared" si="0"/>
        <v/>
      </c>
      <c r="D61" s="88"/>
      <c r="E61" s="89"/>
    </row>
    <row r="62" spans="1:5" ht="30" customHeight="1" x14ac:dyDescent="0.15">
      <c r="A62" s="278" t="str">
        <f>IF(ISBLANK(D62),"",IF(ISBLANK(参照用シート!$AD$4),"",参照用シート!$AD$4))</f>
        <v/>
      </c>
      <c r="B62" s="279" t="str">
        <f>IF(ISBLANK(D62),"",IF(ISBLANK(参照用シート!$AC$4),"",参照用シート!$AC$4))</f>
        <v/>
      </c>
      <c r="C62" s="280" t="str">
        <f t="shared" si="0"/>
        <v/>
      </c>
      <c r="D62" s="88"/>
      <c r="E62" s="89"/>
    </row>
    <row r="63" spans="1:5" ht="30" customHeight="1" x14ac:dyDescent="0.15">
      <c r="A63" s="278" t="str">
        <f>IF(ISBLANK(D63),"",IF(ISBLANK(参照用シート!$AD$4),"",参照用シート!$AD$4))</f>
        <v/>
      </c>
      <c r="B63" s="279" t="str">
        <f>IF(ISBLANK(D63),"",IF(ISBLANK(参照用シート!$AC$4),"",参照用シート!$AC$4))</f>
        <v/>
      </c>
      <c r="C63" s="280" t="str">
        <f t="shared" si="0"/>
        <v/>
      </c>
      <c r="D63" s="88"/>
      <c r="E63" s="89"/>
    </row>
    <row r="64" spans="1:5" ht="30" customHeight="1" x14ac:dyDescent="0.15">
      <c r="A64" s="278" t="str">
        <f>IF(ISBLANK(D64),"",IF(ISBLANK(参照用シート!$AD$4),"",参照用シート!$AD$4))</f>
        <v/>
      </c>
      <c r="B64" s="279" t="str">
        <f>IF(ISBLANK(D64),"",IF(ISBLANK(参照用シート!$AC$4),"",参照用シート!$AC$4))</f>
        <v/>
      </c>
      <c r="C64" s="280" t="str">
        <f t="shared" si="0"/>
        <v/>
      </c>
      <c r="D64" s="88"/>
      <c r="E64" s="89"/>
    </row>
    <row r="65" spans="1:5" ht="30" customHeight="1" x14ac:dyDescent="0.15">
      <c r="A65" s="278" t="str">
        <f>IF(ISBLANK(D65),"",IF(ISBLANK(参照用シート!$AD$4),"",参照用シート!$AD$4))</f>
        <v/>
      </c>
      <c r="B65" s="279" t="str">
        <f>IF(ISBLANK(D65),"",IF(ISBLANK(参照用シート!$AC$4),"",参照用シート!$AC$4))</f>
        <v/>
      </c>
      <c r="C65" s="280" t="str">
        <f t="shared" si="0"/>
        <v/>
      </c>
      <c r="D65" s="88"/>
      <c r="E65" s="89"/>
    </row>
    <row r="66" spans="1:5" ht="30" customHeight="1" x14ac:dyDescent="0.15">
      <c r="A66" s="278" t="str">
        <f>IF(ISBLANK(D66),"",IF(ISBLANK(参照用シート!$AD$4),"",参照用シート!$AD$4))</f>
        <v/>
      </c>
      <c r="B66" s="279" t="str">
        <f>IF(ISBLANK(D66),"",IF(ISBLANK(参照用シート!$AC$4),"",参照用シート!$AC$4))</f>
        <v/>
      </c>
      <c r="C66" s="280" t="str">
        <f t="shared" si="0"/>
        <v/>
      </c>
      <c r="D66" s="88"/>
      <c r="E66" s="89"/>
    </row>
    <row r="67" spans="1:5" ht="30" customHeight="1" x14ac:dyDescent="0.15">
      <c r="A67" s="278" t="str">
        <f>IF(ISBLANK(D67),"",IF(ISBLANK(参照用シート!$AD$4),"",参照用シート!$AD$4))</f>
        <v/>
      </c>
      <c r="B67" s="279" t="str">
        <f>IF(ISBLANK(D67),"",IF(ISBLANK(参照用シート!$AC$4),"",参照用シート!$AC$4))</f>
        <v/>
      </c>
      <c r="C67" s="280" t="str">
        <f t="shared" ref="C67:C100" si="1">IF(ISBLANK(D67),"",C66+1)</f>
        <v/>
      </c>
      <c r="D67" s="88"/>
      <c r="E67" s="89"/>
    </row>
    <row r="68" spans="1:5" ht="30" customHeight="1" x14ac:dyDescent="0.15">
      <c r="A68" s="278" t="str">
        <f>IF(ISBLANK(D68),"",IF(ISBLANK(参照用シート!$AD$4),"",参照用シート!$AD$4))</f>
        <v/>
      </c>
      <c r="B68" s="279" t="str">
        <f>IF(ISBLANK(D68),"",IF(ISBLANK(参照用シート!$AC$4),"",参照用シート!$AC$4))</f>
        <v/>
      </c>
      <c r="C68" s="280" t="str">
        <f t="shared" si="1"/>
        <v/>
      </c>
      <c r="D68" s="88"/>
      <c r="E68" s="89"/>
    </row>
    <row r="69" spans="1:5" ht="30" customHeight="1" x14ac:dyDescent="0.15">
      <c r="A69" s="278" t="str">
        <f>IF(ISBLANK(D69),"",IF(ISBLANK(参照用シート!$AD$4),"",参照用シート!$AD$4))</f>
        <v/>
      </c>
      <c r="B69" s="279" t="str">
        <f>IF(ISBLANK(D69),"",IF(ISBLANK(参照用シート!$AC$4),"",参照用シート!$AC$4))</f>
        <v/>
      </c>
      <c r="C69" s="280" t="str">
        <f t="shared" si="1"/>
        <v/>
      </c>
      <c r="D69" s="88"/>
      <c r="E69" s="89"/>
    </row>
    <row r="70" spans="1:5" ht="30" customHeight="1" x14ac:dyDescent="0.15">
      <c r="A70" s="278" t="str">
        <f>IF(ISBLANK(D70),"",IF(ISBLANK(参照用シート!$AD$4),"",参照用シート!$AD$4))</f>
        <v/>
      </c>
      <c r="B70" s="279" t="str">
        <f>IF(ISBLANK(D70),"",IF(ISBLANK(参照用シート!$AC$4),"",参照用シート!$AC$4))</f>
        <v/>
      </c>
      <c r="C70" s="280" t="str">
        <f t="shared" si="1"/>
        <v/>
      </c>
      <c r="D70" s="88"/>
      <c r="E70" s="89"/>
    </row>
    <row r="71" spans="1:5" ht="30" customHeight="1" x14ac:dyDescent="0.15">
      <c r="A71" s="278" t="str">
        <f>IF(ISBLANK(D71),"",IF(ISBLANK(参照用シート!$AD$4),"",参照用シート!$AD$4))</f>
        <v/>
      </c>
      <c r="B71" s="279" t="str">
        <f>IF(ISBLANK(D71),"",IF(ISBLANK(参照用シート!$AC$4),"",参照用シート!$AC$4))</f>
        <v/>
      </c>
      <c r="C71" s="280" t="str">
        <f t="shared" si="1"/>
        <v/>
      </c>
      <c r="D71" s="88"/>
      <c r="E71" s="89"/>
    </row>
    <row r="72" spans="1:5" ht="30" customHeight="1" x14ac:dyDescent="0.15">
      <c r="A72" s="278" t="str">
        <f>IF(ISBLANK(D72),"",IF(ISBLANK(参照用シート!$AD$4),"",参照用シート!$AD$4))</f>
        <v/>
      </c>
      <c r="B72" s="279" t="str">
        <f>IF(ISBLANK(D72),"",IF(ISBLANK(参照用シート!$AC$4),"",参照用シート!$AC$4))</f>
        <v/>
      </c>
      <c r="C72" s="280" t="str">
        <f t="shared" si="1"/>
        <v/>
      </c>
      <c r="D72" s="88"/>
      <c r="E72" s="89"/>
    </row>
    <row r="73" spans="1:5" ht="30" customHeight="1" x14ac:dyDescent="0.15">
      <c r="A73" s="278" t="str">
        <f>IF(ISBLANK(D73),"",IF(ISBLANK(参照用シート!$AD$4),"",参照用シート!$AD$4))</f>
        <v/>
      </c>
      <c r="B73" s="279" t="str">
        <f>IF(ISBLANK(D73),"",IF(ISBLANK(参照用シート!$AC$4),"",参照用シート!$AC$4))</f>
        <v/>
      </c>
      <c r="C73" s="280" t="str">
        <f t="shared" si="1"/>
        <v/>
      </c>
      <c r="D73" s="88"/>
      <c r="E73" s="89"/>
    </row>
    <row r="74" spans="1:5" ht="30" customHeight="1" x14ac:dyDescent="0.15">
      <c r="A74" s="278" t="str">
        <f>IF(ISBLANK(D74),"",IF(ISBLANK(参照用シート!$AD$4),"",参照用シート!$AD$4))</f>
        <v/>
      </c>
      <c r="B74" s="279" t="str">
        <f>IF(ISBLANK(D74),"",IF(ISBLANK(参照用シート!$AC$4),"",参照用シート!$AC$4))</f>
        <v/>
      </c>
      <c r="C74" s="280" t="str">
        <f t="shared" si="1"/>
        <v/>
      </c>
      <c r="D74" s="88"/>
      <c r="E74" s="89"/>
    </row>
    <row r="75" spans="1:5" ht="30" customHeight="1" x14ac:dyDescent="0.15">
      <c r="A75" s="278" t="str">
        <f>IF(ISBLANK(D75),"",IF(ISBLANK(参照用シート!$AD$4),"",参照用シート!$AD$4))</f>
        <v/>
      </c>
      <c r="B75" s="279" t="str">
        <f>IF(ISBLANK(D75),"",IF(ISBLANK(参照用シート!$AC$4),"",参照用シート!$AC$4))</f>
        <v/>
      </c>
      <c r="C75" s="280" t="str">
        <f t="shared" si="1"/>
        <v/>
      </c>
      <c r="D75" s="88"/>
      <c r="E75" s="89"/>
    </row>
    <row r="76" spans="1:5" ht="30" customHeight="1" x14ac:dyDescent="0.15">
      <c r="A76" s="278" t="str">
        <f>IF(ISBLANK(D76),"",IF(ISBLANK(参照用シート!$AD$4),"",参照用シート!$AD$4))</f>
        <v/>
      </c>
      <c r="B76" s="279" t="str">
        <f>IF(ISBLANK(D76),"",IF(ISBLANK(参照用シート!$AC$4),"",参照用シート!$AC$4))</f>
        <v/>
      </c>
      <c r="C76" s="280" t="str">
        <f t="shared" si="1"/>
        <v/>
      </c>
      <c r="D76" s="88"/>
      <c r="E76" s="89"/>
    </row>
    <row r="77" spans="1:5" ht="30" customHeight="1" x14ac:dyDescent="0.15">
      <c r="A77" s="278" t="str">
        <f>IF(ISBLANK(D77),"",IF(ISBLANK(参照用シート!$AD$4),"",参照用シート!$AD$4))</f>
        <v/>
      </c>
      <c r="B77" s="279" t="str">
        <f>IF(ISBLANK(D77),"",IF(ISBLANK(参照用シート!$AC$4),"",参照用シート!$AC$4))</f>
        <v/>
      </c>
      <c r="C77" s="280" t="str">
        <f t="shared" si="1"/>
        <v/>
      </c>
      <c r="D77" s="88"/>
      <c r="E77" s="89"/>
    </row>
    <row r="78" spans="1:5" ht="30" customHeight="1" x14ac:dyDescent="0.15">
      <c r="A78" s="278" t="str">
        <f>IF(ISBLANK(D78),"",IF(ISBLANK(参照用シート!$AD$4),"",参照用シート!$AD$4))</f>
        <v/>
      </c>
      <c r="B78" s="279" t="str">
        <f>IF(ISBLANK(D78),"",IF(ISBLANK(参照用シート!$AC$4),"",参照用シート!$AC$4))</f>
        <v/>
      </c>
      <c r="C78" s="280" t="str">
        <f t="shared" si="1"/>
        <v/>
      </c>
      <c r="D78" s="88"/>
      <c r="E78" s="89"/>
    </row>
    <row r="79" spans="1:5" ht="30" customHeight="1" x14ac:dyDescent="0.15">
      <c r="A79" s="278" t="str">
        <f>IF(ISBLANK(D79),"",IF(ISBLANK(参照用シート!$AD$4),"",参照用シート!$AD$4))</f>
        <v/>
      </c>
      <c r="B79" s="279" t="str">
        <f>IF(ISBLANK(D79),"",IF(ISBLANK(参照用シート!$AC$4),"",参照用シート!$AC$4))</f>
        <v/>
      </c>
      <c r="C79" s="280" t="str">
        <f t="shared" si="1"/>
        <v/>
      </c>
      <c r="D79" s="88"/>
      <c r="E79" s="89"/>
    </row>
    <row r="80" spans="1:5" ht="30" customHeight="1" x14ac:dyDescent="0.15">
      <c r="A80" s="278" t="str">
        <f>IF(ISBLANK(D80),"",IF(ISBLANK(参照用シート!$AD$4),"",参照用シート!$AD$4))</f>
        <v/>
      </c>
      <c r="B80" s="279" t="str">
        <f>IF(ISBLANK(D80),"",IF(ISBLANK(参照用シート!$AC$4),"",参照用シート!$AC$4))</f>
        <v/>
      </c>
      <c r="C80" s="280" t="str">
        <f t="shared" si="1"/>
        <v/>
      </c>
      <c r="D80" s="88"/>
      <c r="E80" s="89"/>
    </row>
    <row r="81" spans="1:5" ht="30" customHeight="1" x14ac:dyDescent="0.15">
      <c r="A81" s="278" t="str">
        <f>IF(ISBLANK(D81),"",IF(ISBLANK(参照用シート!$AD$4),"",参照用シート!$AD$4))</f>
        <v/>
      </c>
      <c r="B81" s="279" t="str">
        <f>IF(ISBLANK(D81),"",IF(ISBLANK(参照用シート!$AC$4),"",参照用シート!$AC$4))</f>
        <v/>
      </c>
      <c r="C81" s="280" t="str">
        <f t="shared" si="1"/>
        <v/>
      </c>
      <c r="D81" s="88"/>
      <c r="E81" s="89"/>
    </row>
    <row r="82" spans="1:5" ht="30" customHeight="1" x14ac:dyDescent="0.15">
      <c r="A82" s="278" t="str">
        <f>IF(ISBLANK(D82),"",IF(ISBLANK(参照用シート!$AD$4),"",参照用シート!$AD$4))</f>
        <v/>
      </c>
      <c r="B82" s="279" t="str">
        <f>IF(ISBLANK(D82),"",IF(ISBLANK(参照用シート!$AC$4),"",参照用シート!$AC$4))</f>
        <v/>
      </c>
      <c r="C82" s="280" t="str">
        <f t="shared" si="1"/>
        <v/>
      </c>
      <c r="D82" s="88"/>
      <c r="E82" s="89"/>
    </row>
    <row r="83" spans="1:5" ht="30" customHeight="1" x14ac:dyDescent="0.15">
      <c r="A83" s="281" t="str">
        <f>IF(ISBLANK(D83),"",IF(ISBLANK(参照用シート!$AD$4),"",参照用シート!$AD$4))</f>
        <v/>
      </c>
      <c r="B83" s="282" t="str">
        <f>IF(ISBLANK(D83),"",IF(ISBLANK(参照用シート!$AC$4),"",参照用シート!$AC$4))</f>
        <v/>
      </c>
      <c r="C83" s="285" t="str">
        <f t="shared" si="1"/>
        <v/>
      </c>
      <c r="D83" s="90"/>
      <c r="E83" s="91"/>
    </row>
    <row r="84" spans="1:5" ht="30" customHeight="1" x14ac:dyDescent="0.15">
      <c r="A84" s="283" t="str">
        <f>IF(ISBLANK(D84),"",IF(ISBLANK(参照用シート!$AD$4),"",参照用シート!$AD$4))</f>
        <v/>
      </c>
      <c r="B84" s="284" t="str">
        <f>IF(ISBLANK(D84),"",IF(ISBLANK(参照用シート!$AC$4),"",参照用シート!$AC$4))</f>
        <v/>
      </c>
      <c r="C84" s="304" t="str">
        <f t="shared" si="1"/>
        <v/>
      </c>
      <c r="D84" s="92"/>
      <c r="E84" s="93"/>
    </row>
    <row r="85" spans="1:5" ht="30" customHeight="1" x14ac:dyDescent="0.15">
      <c r="A85" s="278" t="str">
        <f>IF(ISBLANK(D85),"",IF(ISBLANK(参照用シート!$AD$4),"",参照用シート!$AD$4))</f>
        <v/>
      </c>
      <c r="B85" s="279" t="str">
        <f>IF(ISBLANK(D85),"",IF(ISBLANK(参照用シート!$AC$4),"",参照用シート!$AC$4))</f>
        <v/>
      </c>
      <c r="C85" s="280" t="str">
        <f t="shared" si="1"/>
        <v/>
      </c>
      <c r="D85" s="88"/>
      <c r="E85" s="89"/>
    </row>
    <row r="86" spans="1:5" ht="30" customHeight="1" x14ac:dyDescent="0.15">
      <c r="A86" s="278" t="str">
        <f>IF(ISBLANK(D86),"",IF(ISBLANK(参照用シート!$AD$4),"",参照用シート!$AD$4))</f>
        <v/>
      </c>
      <c r="B86" s="279" t="str">
        <f>IF(ISBLANK(D86),"",IF(ISBLANK(参照用シート!$AC$4),"",参照用シート!$AC$4))</f>
        <v/>
      </c>
      <c r="C86" s="280" t="str">
        <f t="shared" si="1"/>
        <v/>
      </c>
      <c r="D86" s="88"/>
      <c r="E86" s="89"/>
    </row>
    <row r="87" spans="1:5" ht="30" customHeight="1" x14ac:dyDescent="0.15">
      <c r="A87" s="278" t="str">
        <f>IF(ISBLANK(D87),"",IF(ISBLANK(参照用シート!$AD$4),"",参照用シート!$AD$4))</f>
        <v/>
      </c>
      <c r="B87" s="279" t="str">
        <f>IF(ISBLANK(D87),"",IF(ISBLANK(参照用シート!$AC$4),"",参照用シート!$AC$4))</f>
        <v/>
      </c>
      <c r="C87" s="280" t="str">
        <f t="shared" si="1"/>
        <v/>
      </c>
      <c r="D87" s="88"/>
      <c r="E87" s="89"/>
    </row>
    <row r="88" spans="1:5" ht="30" customHeight="1" x14ac:dyDescent="0.15">
      <c r="A88" s="278" t="str">
        <f>IF(ISBLANK(D88),"",IF(ISBLANK(参照用シート!$AD$4),"",参照用シート!$AD$4))</f>
        <v/>
      </c>
      <c r="B88" s="279" t="str">
        <f>IF(ISBLANK(D88),"",IF(ISBLANK(参照用シート!$AC$4),"",参照用シート!$AC$4))</f>
        <v/>
      </c>
      <c r="C88" s="280" t="str">
        <f t="shared" si="1"/>
        <v/>
      </c>
      <c r="D88" s="88"/>
      <c r="E88" s="89"/>
    </row>
    <row r="89" spans="1:5" ht="30" customHeight="1" x14ac:dyDescent="0.15">
      <c r="A89" s="278" t="str">
        <f>IF(ISBLANK(D89),"",IF(ISBLANK(参照用シート!$AD$4),"",参照用シート!$AD$4))</f>
        <v/>
      </c>
      <c r="B89" s="279" t="str">
        <f>IF(ISBLANK(D89),"",IF(ISBLANK(参照用シート!$AC$4),"",参照用シート!$AC$4))</f>
        <v/>
      </c>
      <c r="C89" s="280" t="str">
        <f t="shared" si="1"/>
        <v/>
      </c>
      <c r="D89" s="88"/>
      <c r="E89" s="89"/>
    </row>
    <row r="90" spans="1:5" ht="30" customHeight="1" x14ac:dyDescent="0.15">
      <c r="A90" s="278" t="str">
        <f>IF(ISBLANK(D90),"",IF(ISBLANK(参照用シート!$AD$4),"",参照用シート!$AD$4))</f>
        <v/>
      </c>
      <c r="B90" s="279" t="str">
        <f>IF(ISBLANK(D90),"",IF(ISBLANK(参照用シート!$AC$4),"",参照用シート!$AC$4))</f>
        <v/>
      </c>
      <c r="C90" s="280" t="str">
        <f t="shared" si="1"/>
        <v/>
      </c>
      <c r="D90" s="88"/>
      <c r="E90" s="89"/>
    </row>
    <row r="91" spans="1:5" ht="30" customHeight="1" x14ac:dyDescent="0.15">
      <c r="A91" s="278" t="str">
        <f>IF(ISBLANK(D91),"",IF(ISBLANK(参照用シート!$AD$4),"",参照用シート!$AD$4))</f>
        <v/>
      </c>
      <c r="B91" s="279" t="str">
        <f>IF(ISBLANK(D91),"",IF(ISBLANK(参照用シート!$AC$4),"",参照用シート!$AC$4))</f>
        <v/>
      </c>
      <c r="C91" s="280" t="str">
        <f t="shared" si="1"/>
        <v/>
      </c>
      <c r="D91" s="88"/>
      <c r="E91" s="89"/>
    </row>
    <row r="92" spans="1:5" ht="30" customHeight="1" x14ac:dyDescent="0.15">
      <c r="A92" s="278" t="str">
        <f>IF(ISBLANK(D92),"",IF(ISBLANK(参照用シート!$AD$4),"",参照用シート!$AD$4))</f>
        <v/>
      </c>
      <c r="B92" s="279" t="str">
        <f>IF(ISBLANK(D92),"",IF(ISBLANK(参照用シート!$AC$4),"",参照用シート!$AC$4))</f>
        <v/>
      </c>
      <c r="C92" s="280" t="str">
        <f t="shared" si="1"/>
        <v/>
      </c>
      <c r="D92" s="88"/>
      <c r="E92" s="89"/>
    </row>
    <row r="93" spans="1:5" ht="30" customHeight="1" x14ac:dyDescent="0.15">
      <c r="A93" s="278" t="str">
        <f>IF(ISBLANK(D93),"",IF(ISBLANK(参照用シート!$AD$4),"",参照用シート!$AD$4))</f>
        <v/>
      </c>
      <c r="B93" s="279" t="str">
        <f>IF(ISBLANK(D93),"",IF(ISBLANK(参照用シート!$AC$4),"",参照用シート!$AC$4))</f>
        <v/>
      </c>
      <c r="C93" s="280" t="str">
        <f t="shared" si="1"/>
        <v/>
      </c>
      <c r="D93" s="88"/>
      <c r="E93" s="89"/>
    </row>
    <row r="94" spans="1:5" ht="30" customHeight="1" x14ac:dyDescent="0.15">
      <c r="A94" s="278" t="str">
        <f>IF(ISBLANK(D94),"",IF(ISBLANK(参照用シート!$AD$4),"",参照用シート!$AD$4))</f>
        <v/>
      </c>
      <c r="B94" s="279" t="str">
        <f>IF(ISBLANK(D94),"",IF(ISBLANK(参照用シート!$AC$4),"",参照用シート!$AC$4))</f>
        <v/>
      </c>
      <c r="C94" s="280" t="str">
        <f t="shared" si="1"/>
        <v/>
      </c>
      <c r="D94" s="88"/>
      <c r="E94" s="89"/>
    </row>
    <row r="95" spans="1:5" ht="30" customHeight="1" x14ac:dyDescent="0.15">
      <c r="A95" s="278" t="str">
        <f>IF(ISBLANK(D95),"",IF(ISBLANK(参照用シート!$AD$4),"",参照用シート!$AD$4))</f>
        <v/>
      </c>
      <c r="B95" s="279" t="str">
        <f>IF(ISBLANK(D95),"",IF(ISBLANK(参照用シート!$AC$4),"",参照用シート!$AC$4))</f>
        <v/>
      </c>
      <c r="C95" s="280" t="str">
        <f t="shared" si="1"/>
        <v/>
      </c>
      <c r="D95" s="88"/>
      <c r="E95" s="89"/>
    </row>
    <row r="96" spans="1:5" ht="30" customHeight="1" x14ac:dyDescent="0.15">
      <c r="A96" s="278" t="str">
        <f>IF(ISBLANK(D96),"",IF(ISBLANK(参照用シート!$AD$4),"",参照用シート!$AD$4))</f>
        <v/>
      </c>
      <c r="B96" s="279" t="str">
        <f>IF(ISBLANK(D96),"",IF(ISBLANK(参照用シート!$AC$4),"",参照用シート!$AC$4))</f>
        <v/>
      </c>
      <c r="C96" s="280" t="str">
        <f t="shared" si="1"/>
        <v/>
      </c>
      <c r="D96" s="88"/>
      <c r="E96" s="89"/>
    </row>
    <row r="97" spans="1:5" ht="30" customHeight="1" x14ac:dyDescent="0.15">
      <c r="A97" s="278" t="str">
        <f>IF(ISBLANK(D97),"",IF(ISBLANK(参照用シート!$AD$4),"",参照用シート!$AD$4))</f>
        <v/>
      </c>
      <c r="B97" s="279" t="str">
        <f>IF(ISBLANK(D97),"",IF(ISBLANK(参照用シート!$AC$4),"",参照用シート!$AC$4))</f>
        <v/>
      </c>
      <c r="C97" s="280" t="str">
        <f t="shared" si="1"/>
        <v/>
      </c>
      <c r="D97" s="88"/>
      <c r="E97" s="89"/>
    </row>
    <row r="98" spans="1:5" ht="30" customHeight="1" x14ac:dyDescent="0.15">
      <c r="A98" s="278" t="str">
        <f>IF(ISBLANK(D98),"",IF(ISBLANK(参照用シート!$AD$4),"",参照用シート!$AD$4))</f>
        <v/>
      </c>
      <c r="B98" s="279" t="str">
        <f>IF(ISBLANK(D98),"",IF(ISBLANK(参照用シート!$AC$4),"",参照用シート!$AC$4))</f>
        <v/>
      </c>
      <c r="C98" s="280" t="str">
        <f t="shared" si="1"/>
        <v/>
      </c>
      <c r="D98" s="88"/>
      <c r="E98" s="89"/>
    </row>
    <row r="99" spans="1:5" ht="30" customHeight="1" x14ac:dyDescent="0.15">
      <c r="A99" s="278" t="str">
        <f>IF(ISBLANK(D99),"",IF(ISBLANK(参照用シート!$AD$4),"",参照用シート!$AD$4))</f>
        <v/>
      </c>
      <c r="B99" s="279" t="str">
        <f>IF(ISBLANK(D99),"",IF(ISBLANK(参照用シート!$AC$4),"",参照用シート!$AC$4))</f>
        <v/>
      </c>
      <c r="C99" s="280" t="str">
        <f t="shared" si="1"/>
        <v/>
      </c>
      <c r="D99" s="88"/>
      <c r="E99" s="89"/>
    </row>
    <row r="100" spans="1:5" ht="30" customHeight="1" x14ac:dyDescent="0.15">
      <c r="A100" s="278" t="str">
        <f>IF(ISBLANK(D100),"",IF(ISBLANK(参照用シート!$AD$4),"",参照用シート!$AD$4))</f>
        <v/>
      </c>
      <c r="B100" s="279" t="str">
        <f>IF(ISBLANK(D100),"",IF(ISBLANK(参照用シート!$AC$4),"",参照用シート!$AC$4))</f>
        <v/>
      </c>
      <c r="C100" s="280" t="str">
        <f t="shared" si="1"/>
        <v/>
      </c>
      <c r="D100" s="88"/>
      <c r="E100" s="89"/>
    </row>
    <row r="101" spans="1:5" ht="30" customHeight="1" x14ac:dyDescent="0.15">
      <c r="A101" s="278" t="str">
        <f>IF(ISBLANK(D101),"",IF(ISBLANK(参照用シート!$AD$4),"",参照用シート!$AD$4))</f>
        <v/>
      </c>
      <c r="B101" s="279" t="str">
        <f>IF(ISBLANK(D101),"",IF(ISBLANK(参照用シート!$AC$4),"",参照用シート!$AC$4))</f>
        <v/>
      </c>
      <c r="C101" s="280" t="str">
        <f>IF(ISBLANK(D101),"",C100+1)</f>
        <v/>
      </c>
      <c r="D101" s="88"/>
      <c r="E101" s="89"/>
    </row>
    <row r="102" spans="1:5" ht="30" customHeight="1" thickBot="1" x14ac:dyDescent="0.2">
      <c r="A102" s="299" t="str">
        <f>IF(ISBLANK(D102),"",IF(ISBLANK(参照用シート!$AD$4),"",参照用シート!$AD$4))</f>
        <v/>
      </c>
      <c r="B102" s="300" t="str">
        <f>IF(ISBLANK(D102),"",IF(ISBLANK(参照用シート!$AC$4),"",参照用シート!$AC$4))</f>
        <v/>
      </c>
      <c r="C102" s="301" t="str">
        <f>IF(ISBLANK(D102),"",C101+1)</f>
        <v/>
      </c>
      <c r="D102" s="302"/>
      <c r="E102" s="303"/>
    </row>
  </sheetData>
  <sheetProtection algorithmName="SHA-512" hashValue="jTSoGQgTdcg+xBqiE/KpL4I72fr+xBz/LkfvSb7m87uupwCpQPlVFL8bTdI25iubl5zUjqEpf4o0jiPeGkWzQA==" saltValue="5P6ko7D22/K1bcXDLQFh0w==" spinCount="100000" sheet="1" formatCells="0" formatColumns="0" formatRows="0" autoFilter="0"/>
  <phoneticPr fontId="3"/>
  <dataValidations count="2">
    <dataValidation imeMode="off" allowBlank="1" showInputMessage="1" showErrorMessage="1" sqref="E2:E65536" xr:uid="{00000000-0002-0000-0500-000000000000}"/>
    <dataValidation imeMode="hiragana" allowBlank="1" showInputMessage="1" showErrorMessage="1" sqref="D2:D65536" xr:uid="{00000000-0002-0000-0500-000001000000}"/>
  </dataValidations>
  <printOptions horizontalCentered="1" verticalCentered="1"/>
  <pageMargins left="0.39370078740157483" right="0.39370078740157483" top="0.98425196850393704" bottom="0.39370078740157483" header="0.59055118110236227" footer="0.19685039370078741"/>
  <pageSetup paperSize="9" scale="96" orientation="portrait" r:id="rId1"/>
  <headerFooter alignWithMargins="0">
    <oddHeader>&amp;C&amp;20&amp;A</oddHeader>
    <oddFooter>&amp;C&amp;9&amp;P</oddFooter>
  </headerFooter>
  <colBreaks count="1" manualBreakCount="1">
    <brk id="5"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indexed="17"/>
  </sheetPr>
  <dimension ref="A1:ES104"/>
  <sheetViews>
    <sheetView view="pageBreakPreview" zoomScaleNormal="100" workbookViewId="0">
      <pane ySplit="1" topLeftCell="A2" activePane="bottomLeft" state="frozen"/>
      <selection activeCell="M32" sqref="M32:N32"/>
      <selection pane="bottomLeft" activeCell="F5" sqref="F5"/>
    </sheetView>
  </sheetViews>
  <sheetFormatPr defaultRowHeight="13.5" x14ac:dyDescent="0.15"/>
  <cols>
    <col min="1" max="1" width="7.375" style="95" customWidth="1"/>
    <col min="2" max="2" width="26.25" style="95" customWidth="1"/>
    <col min="3" max="3" width="9" style="96"/>
    <col min="4" max="4" width="3.5" style="96" customWidth="1"/>
    <col min="5" max="5" width="16.75" style="95" customWidth="1"/>
    <col min="6" max="6" width="28.375" style="95" customWidth="1"/>
    <col min="7" max="19" width="9" style="95"/>
    <col min="20" max="146" width="0" style="95" hidden="1" customWidth="1"/>
    <col min="147" max="148" width="9" style="95" hidden="1" customWidth="1"/>
    <col min="149" max="149" width="0" style="95" hidden="1" customWidth="1"/>
    <col min="150" max="16384" width="9" style="95"/>
  </cols>
  <sheetData>
    <row r="1" spans="1:149" ht="96" customHeight="1" x14ac:dyDescent="0.15"/>
    <row r="2" spans="1:149" ht="17.25" customHeight="1" x14ac:dyDescent="0.15">
      <c r="F2" s="103" t="s">
        <v>441</v>
      </c>
    </row>
    <row r="3" spans="1:149" ht="17.25" x14ac:dyDescent="0.15">
      <c r="A3" s="607" t="s">
        <v>516</v>
      </c>
      <c r="B3" s="607"/>
      <c r="C3" s="607"/>
      <c r="D3" s="607"/>
      <c r="E3" s="607"/>
      <c r="F3" s="607"/>
      <c r="T3" s="95" t="s">
        <v>497</v>
      </c>
    </row>
    <row r="4" spans="1:149" ht="17.25" x14ac:dyDescent="0.15">
      <c r="A4" s="102"/>
      <c r="B4" s="102"/>
      <c r="C4" s="102"/>
      <c r="D4" s="102"/>
      <c r="E4" s="102"/>
      <c r="F4" s="102"/>
      <c r="T4" s="135"/>
      <c r="U4" s="135"/>
      <c r="V4" s="135"/>
      <c r="W4" s="135" t="s">
        <v>14</v>
      </c>
      <c r="X4" s="135"/>
      <c r="Y4" s="135"/>
      <c r="Z4" s="135"/>
      <c r="AA4" s="135" t="s">
        <v>15</v>
      </c>
      <c r="AB4" s="135"/>
      <c r="AC4" s="135"/>
      <c r="AD4" s="135"/>
      <c r="AE4" s="135" t="s">
        <v>16</v>
      </c>
      <c r="AF4" s="135"/>
      <c r="AG4" s="135"/>
      <c r="AH4" s="135"/>
      <c r="AI4" s="135" t="s">
        <v>17</v>
      </c>
      <c r="AJ4" s="135"/>
      <c r="AK4" s="135"/>
      <c r="AL4" s="135"/>
      <c r="AM4" s="135" t="s">
        <v>397</v>
      </c>
      <c r="AN4" s="135"/>
      <c r="AO4" s="135"/>
      <c r="AP4" s="135"/>
      <c r="AQ4" s="135" t="s">
        <v>18</v>
      </c>
      <c r="AR4" s="135"/>
      <c r="AS4" s="135"/>
      <c r="AT4" s="135"/>
      <c r="AU4" s="135" t="s">
        <v>19</v>
      </c>
      <c r="AV4" s="135"/>
      <c r="AW4" s="135"/>
      <c r="AX4" s="135"/>
      <c r="AY4" s="135" t="s">
        <v>20</v>
      </c>
      <c r="AZ4" s="135"/>
      <c r="BA4" s="135"/>
      <c r="BB4" s="135"/>
      <c r="BC4" s="135" t="s">
        <v>21</v>
      </c>
      <c r="BD4" s="135"/>
      <c r="BE4" s="135"/>
      <c r="BF4" s="135"/>
      <c r="BG4" s="135" t="s">
        <v>398</v>
      </c>
      <c r="BH4" s="135"/>
      <c r="BI4" s="135"/>
      <c r="BJ4" s="135"/>
      <c r="BK4" s="135" t="s">
        <v>22</v>
      </c>
      <c r="BL4" s="135"/>
      <c r="BM4" s="135"/>
      <c r="BN4" s="135"/>
      <c r="BO4" s="135" t="s">
        <v>23</v>
      </c>
      <c r="BP4" s="135"/>
      <c r="BQ4" s="135"/>
      <c r="BR4" s="135"/>
      <c r="BS4" s="135" t="s">
        <v>399</v>
      </c>
      <c r="BT4" s="135"/>
      <c r="BU4" s="135"/>
      <c r="BV4" s="135"/>
      <c r="BW4" s="135" t="s">
        <v>400</v>
      </c>
      <c r="BX4" s="135"/>
      <c r="BY4" s="135"/>
      <c r="BZ4" s="135"/>
      <c r="CA4" s="135" t="s">
        <v>24</v>
      </c>
      <c r="CB4" s="135"/>
      <c r="CC4" s="135"/>
      <c r="CD4" s="135"/>
      <c r="CE4" s="135" t="s">
        <v>401</v>
      </c>
      <c r="CF4" s="135"/>
      <c r="CG4" s="135"/>
      <c r="CH4" s="135"/>
      <c r="CI4" s="135" t="s">
        <v>25</v>
      </c>
      <c r="CJ4" s="135"/>
      <c r="CK4" s="135"/>
      <c r="CL4" s="135"/>
      <c r="CM4" s="135" t="s">
        <v>26</v>
      </c>
      <c r="CN4" s="135"/>
      <c r="CO4" s="135"/>
      <c r="CP4" s="135"/>
      <c r="CQ4" s="135" t="s">
        <v>27</v>
      </c>
      <c r="CR4" s="135"/>
      <c r="CS4" s="135"/>
      <c r="CT4" s="135"/>
      <c r="CU4" s="135" t="s">
        <v>28</v>
      </c>
      <c r="CV4" s="135"/>
      <c r="CW4" s="135"/>
      <c r="CX4" s="135"/>
      <c r="CY4" s="135" t="s">
        <v>29</v>
      </c>
      <c r="CZ4" s="135"/>
      <c r="DA4" s="135"/>
      <c r="DB4" s="135"/>
      <c r="DC4" s="135" t="s">
        <v>30</v>
      </c>
      <c r="DD4" s="135"/>
      <c r="DE4" s="135"/>
      <c r="DF4" s="135"/>
      <c r="DG4" s="135" t="s">
        <v>31</v>
      </c>
      <c r="DH4" s="135"/>
      <c r="DI4" s="135"/>
      <c r="DJ4" s="135"/>
      <c r="DK4" s="135" t="s">
        <v>32</v>
      </c>
      <c r="DL4" s="135"/>
      <c r="DM4" s="135"/>
      <c r="DN4" s="135"/>
      <c r="DO4" s="135" t="s">
        <v>33</v>
      </c>
      <c r="DP4" s="135"/>
      <c r="DQ4" s="135"/>
      <c r="DR4" s="135"/>
      <c r="DS4" s="135" t="s">
        <v>34</v>
      </c>
      <c r="DT4" s="135"/>
      <c r="DU4" s="135"/>
      <c r="DV4" s="135"/>
      <c r="DW4" s="135" t="s">
        <v>35</v>
      </c>
      <c r="DX4" s="135"/>
      <c r="DY4" s="135"/>
      <c r="DZ4" s="135"/>
      <c r="EA4" s="135" t="s">
        <v>36</v>
      </c>
      <c r="EB4" s="135"/>
      <c r="EC4" s="135"/>
      <c r="ED4" s="135"/>
      <c r="EE4" s="135" t="s">
        <v>498</v>
      </c>
      <c r="EF4" s="135"/>
      <c r="EG4" s="135"/>
      <c r="EH4" s="135"/>
      <c r="EI4" s="135"/>
      <c r="EJ4" s="135"/>
      <c r="EK4" s="135"/>
      <c r="EL4" s="135"/>
      <c r="EM4" s="135"/>
      <c r="EN4" s="135"/>
      <c r="EO4" s="626" t="s">
        <v>546</v>
      </c>
      <c r="EP4" s="627"/>
      <c r="EQ4" s="627"/>
      <c r="ER4" s="627"/>
      <c r="ES4" s="628"/>
    </row>
    <row r="5" spans="1:149" x14ac:dyDescent="0.15">
      <c r="E5" s="95" t="s">
        <v>414</v>
      </c>
      <c r="F5" s="311" t="str">
        <f>IF(OR(ISBLANK(■入力シート!G17),ISBLANK(■入力シート!J17),ISBLANK(■入力シート!M17)),"平成　　年　　月　　日","平成"&amp;■入力シート!G17&amp;"年"&amp;■入力シート!J17&amp;"月"&amp;■入力シート!M17&amp;"日")</f>
        <v>平成　　年　　月　　日</v>
      </c>
      <c r="T5" s="137" t="s">
        <v>427</v>
      </c>
      <c r="U5" s="137" t="s">
        <v>428</v>
      </c>
      <c r="V5" s="137" t="s">
        <v>13</v>
      </c>
      <c r="W5" s="137" t="s">
        <v>38</v>
      </c>
      <c r="X5" s="137" t="s">
        <v>8</v>
      </c>
      <c r="Y5" s="137" t="s">
        <v>416</v>
      </c>
      <c r="Z5" s="137" t="s">
        <v>46</v>
      </c>
      <c r="AA5" s="137" t="s">
        <v>38</v>
      </c>
      <c r="AB5" s="137" t="s">
        <v>39</v>
      </c>
      <c r="AC5" s="137" t="s">
        <v>416</v>
      </c>
      <c r="AD5" s="137" t="s">
        <v>46</v>
      </c>
      <c r="AE5" s="137" t="s">
        <v>38</v>
      </c>
      <c r="AF5" s="137" t="s">
        <v>39</v>
      </c>
      <c r="AG5" s="137" t="s">
        <v>416</v>
      </c>
      <c r="AH5" s="137" t="s">
        <v>46</v>
      </c>
      <c r="AI5" s="137" t="s">
        <v>38</v>
      </c>
      <c r="AJ5" s="137" t="s">
        <v>39</v>
      </c>
      <c r="AK5" s="137" t="s">
        <v>416</v>
      </c>
      <c r="AL5" s="137" t="s">
        <v>46</v>
      </c>
      <c r="AM5" s="137" t="s">
        <v>38</v>
      </c>
      <c r="AN5" s="137" t="s">
        <v>39</v>
      </c>
      <c r="AO5" s="137" t="s">
        <v>416</v>
      </c>
      <c r="AP5" s="137" t="s">
        <v>46</v>
      </c>
      <c r="AQ5" s="137" t="s">
        <v>38</v>
      </c>
      <c r="AR5" s="137" t="s">
        <v>39</v>
      </c>
      <c r="AS5" s="137" t="s">
        <v>416</v>
      </c>
      <c r="AT5" s="137" t="s">
        <v>46</v>
      </c>
      <c r="AU5" s="137" t="s">
        <v>38</v>
      </c>
      <c r="AV5" s="137" t="s">
        <v>39</v>
      </c>
      <c r="AW5" s="137" t="s">
        <v>416</v>
      </c>
      <c r="AX5" s="137" t="s">
        <v>46</v>
      </c>
      <c r="AY5" s="137" t="s">
        <v>38</v>
      </c>
      <c r="AZ5" s="137" t="s">
        <v>39</v>
      </c>
      <c r="BA5" s="137" t="s">
        <v>416</v>
      </c>
      <c r="BB5" s="137" t="s">
        <v>46</v>
      </c>
      <c r="BC5" s="137" t="s">
        <v>38</v>
      </c>
      <c r="BD5" s="137" t="s">
        <v>39</v>
      </c>
      <c r="BE5" s="137" t="s">
        <v>416</v>
      </c>
      <c r="BF5" s="137" t="s">
        <v>46</v>
      </c>
      <c r="BG5" s="137" t="s">
        <v>38</v>
      </c>
      <c r="BH5" s="137" t="s">
        <v>39</v>
      </c>
      <c r="BI5" s="137" t="s">
        <v>416</v>
      </c>
      <c r="BJ5" s="137" t="s">
        <v>46</v>
      </c>
      <c r="BK5" s="137" t="s">
        <v>38</v>
      </c>
      <c r="BL5" s="137" t="s">
        <v>39</v>
      </c>
      <c r="BM5" s="137" t="s">
        <v>416</v>
      </c>
      <c r="BN5" s="137" t="s">
        <v>46</v>
      </c>
      <c r="BO5" s="137" t="s">
        <v>38</v>
      </c>
      <c r="BP5" s="137" t="s">
        <v>39</v>
      </c>
      <c r="BQ5" s="137" t="s">
        <v>416</v>
      </c>
      <c r="BR5" s="137" t="s">
        <v>46</v>
      </c>
      <c r="BS5" s="137" t="s">
        <v>38</v>
      </c>
      <c r="BT5" s="137" t="s">
        <v>39</v>
      </c>
      <c r="BU5" s="137" t="s">
        <v>416</v>
      </c>
      <c r="BV5" s="137" t="s">
        <v>46</v>
      </c>
      <c r="BW5" s="137" t="s">
        <v>38</v>
      </c>
      <c r="BX5" s="137" t="s">
        <v>39</v>
      </c>
      <c r="BY5" s="137" t="s">
        <v>416</v>
      </c>
      <c r="BZ5" s="137" t="s">
        <v>46</v>
      </c>
      <c r="CA5" s="137" t="s">
        <v>38</v>
      </c>
      <c r="CB5" s="137" t="s">
        <v>39</v>
      </c>
      <c r="CC5" s="137" t="s">
        <v>416</v>
      </c>
      <c r="CD5" s="137" t="s">
        <v>46</v>
      </c>
      <c r="CE5" s="137" t="s">
        <v>38</v>
      </c>
      <c r="CF5" s="137" t="s">
        <v>39</v>
      </c>
      <c r="CG5" s="137" t="s">
        <v>416</v>
      </c>
      <c r="CH5" s="137" t="s">
        <v>46</v>
      </c>
      <c r="CI5" s="137" t="s">
        <v>38</v>
      </c>
      <c r="CJ5" s="137" t="s">
        <v>39</v>
      </c>
      <c r="CK5" s="137" t="s">
        <v>416</v>
      </c>
      <c r="CL5" s="137" t="s">
        <v>46</v>
      </c>
      <c r="CM5" s="137" t="s">
        <v>38</v>
      </c>
      <c r="CN5" s="137" t="s">
        <v>39</v>
      </c>
      <c r="CO5" s="137" t="s">
        <v>416</v>
      </c>
      <c r="CP5" s="137" t="s">
        <v>46</v>
      </c>
      <c r="CQ5" s="137" t="s">
        <v>38</v>
      </c>
      <c r="CR5" s="137" t="s">
        <v>39</v>
      </c>
      <c r="CS5" s="137" t="s">
        <v>416</v>
      </c>
      <c r="CT5" s="137" t="s">
        <v>46</v>
      </c>
      <c r="CU5" s="137" t="s">
        <v>38</v>
      </c>
      <c r="CV5" s="137" t="s">
        <v>39</v>
      </c>
      <c r="CW5" s="137" t="s">
        <v>416</v>
      </c>
      <c r="CX5" s="137" t="s">
        <v>46</v>
      </c>
      <c r="CY5" s="137" t="s">
        <v>38</v>
      </c>
      <c r="CZ5" s="137" t="s">
        <v>39</v>
      </c>
      <c r="DA5" s="137" t="s">
        <v>416</v>
      </c>
      <c r="DB5" s="137" t="s">
        <v>46</v>
      </c>
      <c r="DC5" s="137" t="s">
        <v>38</v>
      </c>
      <c r="DD5" s="137" t="s">
        <v>39</v>
      </c>
      <c r="DE5" s="137" t="s">
        <v>416</v>
      </c>
      <c r="DF5" s="137" t="s">
        <v>46</v>
      </c>
      <c r="DG5" s="137" t="s">
        <v>38</v>
      </c>
      <c r="DH5" s="137" t="s">
        <v>39</v>
      </c>
      <c r="DI5" s="137" t="s">
        <v>416</v>
      </c>
      <c r="DJ5" s="137" t="s">
        <v>46</v>
      </c>
      <c r="DK5" s="137" t="s">
        <v>38</v>
      </c>
      <c r="DL5" s="137" t="s">
        <v>39</v>
      </c>
      <c r="DM5" s="137" t="s">
        <v>416</v>
      </c>
      <c r="DN5" s="137" t="s">
        <v>46</v>
      </c>
      <c r="DO5" s="137" t="s">
        <v>38</v>
      </c>
      <c r="DP5" s="137" t="s">
        <v>39</v>
      </c>
      <c r="DQ5" s="137" t="s">
        <v>416</v>
      </c>
      <c r="DR5" s="137" t="s">
        <v>46</v>
      </c>
      <c r="DS5" s="137" t="s">
        <v>38</v>
      </c>
      <c r="DT5" s="137" t="s">
        <v>39</v>
      </c>
      <c r="DU5" s="137" t="s">
        <v>416</v>
      </c>
      <c r="DV5" s="137" t="s">
        <v>46</v>
      </c>
      <c r="DW5" s="137" t="s">
        <v>38</v>
      </c>
      <c r="DX5" s="137" t="s">
        <v>39</v>
      </c>
      <c r="DY5" s="137" t="s">
        <v>416</v>
      </c>
      <c r="DZ5" s="137" t="s">
        <v>46</v>
      </c>
      <c r="EA5" s="137" t="s">
        <v>38</v>
      </c>
      <c r="EB5" s="137" t="s">
        <v>39</v>
      </c>
      <c r="EC5" s="137" t="s">
        <v>416</v>
      </c>
      <c r="ED5" s="137" t="s">
        <v>46</v>
      </c>
      <c r="EE5" s="137" t="s">
        <v>435</v>
      </c>
      <c r="EF5" s="137" t="s">
        <v>436</v>
      </c>
      <c r="EG5" s="137" t="s">
        <v>540</v>
      </c>
      <c r="EH5" s="137" t="s">
        <v>541</v>
      </c>
      <c r="EI5" s="137" t="s">
        <v>542</v>
      </c>
      <c r="EJ5" s="137" t="s">
        <v>543</v>
      </c>
      <c r="EK5" s="137" t="s">
        <v>495</v>
      </c>
      <c r="EL5" s="137" t="s">
        <v>496</v>
      </c>
      <c r="EM5" s="137" t="s">
        <v>544</v>
      </c>
      <c r="EN5" s="137" t="s">
        <v>545</v>
      </c>
      <c r="EO5" s="135" t="s">
        <v>70</v>
      </c>
      <c r="EP5" s="135" t="s">
        <v>71</v>
      </c>
      <c r="EQ5" s="135" t="s">
        <v>65</v>
      </c>
      <c r="ER5" s="135" t="s">
        <v>21</v>
      </c>
      <c r="ES5" s="135" t="s">
        <v>521</v>
      </c>
    </row>
    <row r="6" spans="1:149" ht="17.25" customHeight="1" x14ac:dyDescent="0.15">
      <c r="A6" s="105" t="s">
        <v>472</v>
      </c>
      <c r="C6" s="560" t="s">
        <v>841</v>
      </c>
      <c r="D6" s="560"/>
      <c r="T6" s="135" t="str">
        <f>参照用シート!B4</f>
        <v/>
      </c>
      <c r="U6" s="136" t="str">
        <f>参照用シート!H4</f>
        <v/>
      </c>
      <c r="V6" s="136" t="str">
        <f>参照用シート!AD4</f>
        <v/>
      </c>
      <c r="W6" s="135" t="str">
        <f>参照用シート!BU4</f>
        <v/>
      </c>
      <c r="X6" s="135" t="str">
        <f>参照用シート!BV4</f>
        <v/>
      </c>
      <c r="Y6" s="135" t="str">
        <f>参照用シート!BW4</f>
        <v/>
      </c>
      <c r="Z6" s="135" t="e">
        <f>参照用シート!#REF!</f>
        <v>#REF!</v>
      </c>
      <c r="AA6" s="135" t="e">
        <f>参照用シート!#REF!</f>
        <v>#REF!</v>
      </c>
      <c r="AB6" s="135" t="e">
        <f>参照用シート!#REF!</f>
        <v>#REF!</v>
      </c>
      <c r="AC6" s="135" t="str">
        <f>参照用シート!BX4</f>
        <v/>
      </c>
      <c r="AD6" s="135" t="e">
        <f>参照用シート!#REF!</f>
        <v>#REF!</v>
      </c>
      <c r="AE6" s="135" t="e">
        <f>参照用シート!#REF!</f>
        <v>#REF!</v>
      </c>
      <c r="AF6" s="135" t="e">
        <f>参照用シート!#REF!</f>
        <v>#REF!</v>
      </c>
      <c r="AG6" s="135" t="e">
        <f>参照用シート!#REF!</f>
        <v>#REF!</v>
      </c>
      <c r="AH6" s="135" t="e">
        <f>参照用シート!#REF!</f>
        <v>#REF!</v>
      </c>
      <c r="AI6" s="135" t="e">
        <f>参照用シート!#REF!</f>
        <v>#REF!</v>
      </c>
      <c r="AJ6" s="135" t="e">
        <f>参照用シート!#REF!</f>
        <v>#REF!</v>
      </c>
      <c r="AK6" s="135" t="e">
        <f>参照用シート!#REF!</f>
        <v>#REF!</v>
      </c>
      <c r="AL6" s="135" t="e">
        <f>参照用シート!#REF!</f>
        <v>#REF!</v>
      </c>
      <c r="AM6" s="135" t="e">
        <f>参照用シート!#REF!</f>
        <v>#REF!</v>
      </c>
      <c r="AN6" s="135" t="e">
        <f>参照用シート!#REF!</f>
        <v>#REF!</v>
      </c>
      <c r="AO6" s="135" t="e">
        <f>参照用シート!#REF!</f>
        <v>#REF!</v>
      </c>
      <c r="AP6" s="135" t="e">
        <f>参照用シート!#REF!</f>
        <v>#REF!</v>
      </c>
      <c r="AQ6" s="135" t="e">
        <f>参照用シート!#REF!</f>
        <v>#REF!</v>
      </c>
      <c r="AR6" s="135" t="e">
        <f>参照用シート!#REF!</f>
        <v>#REF!</v>
      </c>
      <c r="AS6" s="135" t="e">
        <f>参照用シート!#REF!</f>
        <v>#REF!</v>
      </c>
      <c r="AT6" s="135" t="e">
        <f>参照用シート!#REF!</f>
        <v>#REF!</v>
      </c>
      <c r="AU6" s="135" t="e">
        <f>参照用シート!#REF!</f>
        <v>#REF!</v>
      </c>
      <c r="AV6" s="135" t="e">
        <f>参照用シート!#REF!</f>
        <v>#REF!</v>
      </c>
      <c r="AW6" s="135" t="e">
        <f>参照用シート!#REF!</f>
        <v>#REF!</v>
      </c>
      <c r="AX6" s="135" t="e">
        <f>参照用シート!#REF!</f>
        <v>#REF!</v>
      </c>
      <c r="AY6" s="135" t="e">
        <f>参照用シート!#REF!</f>
        <v>#REF!</v>
      </c>
      <c r="AZ6" s="135" t="e">
        <f>参照用シート!#REF!</f>
        <v>#REF!</v>
      </c>
      <c r="BA6" s="135" t="e">
        <f>参照用シート!#REF!</f>
        <v>#REF!</v>
      </c>
      <c r="BB6" s="135" t="e">
        <f>参照用シート!#REF!</f>
        <v>#REF!</v>
      </c>
      <c r="BC6" s="135" t="e">
        <f>参照用シート!#REF!</f>
        <v>#REF!</v>
      </c>
      <c r="BD6" s="135" t="e">
        <f>参照用シート!#REF!</f>
        <v>#REF!</v>
      </c>
      <c r="BE6" s="135" t="e">
        <f>参照用シート!#REF!</f>
        <v>#REF!</v>
      </c>
      <c r="BF6" s="135" t="e">
        <f>参照用シート!#REF!</f>
        <v>#REF!</v>
      </c>
      <c r="BG6" s="135" t="e">
        <f>参照用シート!#REF!</f>
        <v>#REF!</v>
      </c>
      <c r="BH6" s="135" t="e">
        <f>参照用シート!#REF!</f>
        <v>#REF!</v>
      </c>
      <c r="BI6" s="135" t="e">
        <f>参照用シート!#REF!</f>
        <v>#REF!</v>
      </c>
      <c r="BJ6" s="135" t="e">
        <f>参照用シート!#REF!</f>
        <v>#REF!</v>
      </c>
      <c r="BK6" s="135" t="e">
        <f>参照用シート!#REF!</f>
        <v>#REF!</v>
      </c>
      <c r="BL6" s="135" t="e">
        <f>参照用シート!#REF!</f>
        <v>#REF!</v>
      </c>
      <c r="BM6" s="135" t="e">
        <f>参照用シート!#REF!</f>
        <v>#REF!</v>
      </c>
      <c r="BN6" s="135" t="e">
        <f>参照用シート!#REF!</f>
        <v>#REF!</v>
      </c>
      <c r="BO6" s="135" t="e">
        <f>参照用シート!#REF!</f>
        <v>#REF!</v>
      </c>
      <c r="BP6" s="135" t="e">
        <f>参照用シート!#REF!</f>
        <v>#REF!</v>
      </c>
      <c r="BQ6" s="135" t="e">
        <f>参照用シート!#REF!</f>
        <v>#REF!</v>
      </c>
      <c r="BR6" s="135" t="e">
        <f>参照用シート!#REF!</f>
        <v>#REF!</v>
      </c>
      <c r="BS6" s="135" t="e">
        <f>参照用シート!#REF!</f>
        <v>#REF!</v>
      </c>
      <c r="BT6" s="135" t="e">
        <f>参照用シート!#REF!</f>
        <v>#REF!</v>
      </c>
      <c r="BU6" s="135" t="e">
        <f>参照用シート!#REF!</f>
        <v>#REF!</v>
      </c>
      <c r="BV6" s="135" t="e">
        <f>参照用シート!#REF!</f>
        <v>#REF!</v>
      </c>
      <c r="BW6" s="135" t="e">
        <f>参照用シート!#REF!</f>
        <v>#REF!</v>
      </c>
      <c r="BX6" s="135" t="e">
        <f>参照用シート!#REF!</f>
        <v>#REF!</v>
      </c>
      <c r="BY6" s="135" t="e">
        <f>参照用シート!#REF!</f>
        <v>#REF!</v>
      </c>
      <c r="BZ6" s="135" t="e">
        <f>参照用シート!#REF!</f>
        <v>#REF!</v>
      </c>
      <c r="CA6" s="135" t="str">
        <f>参照用シート!DY4</f>
        <v/>
      </c>
      <c r="CB6" s="135" t="e">
        <f>参照用シート!#REF!</f>
        <v>#REF!</v>
      </c>
      <c r="CC6" s="135" t="e">
        <f>参照用シート!#REF!</f>
        <v>#REF!</v>
      </c>
      <c r="CD6" s="135" t="str">
        <f>参照用シート!DZ4</f>
        <v/>
      </c>
      <c r="CE6" s="135" t="e">
        <f>参照用シート!#REF!</f>
        <v>#REF!</v>
      </c>
      <c r="CF6" s="135" t="e">
        <f>参照用シート!#REF!</f>
        <v>#REF!</v>
      </c>
      <c r="CG6" s="135" t="str">
        <f>参照用シート!EA4</f>
        <v/>
      </c>
      <c r="CH6" s="135" t="e">
        <f>参照用シート!#REF!</f>
        <v>#REF!</v>
      </c>
      <c r="CI6" s="135" t="e">
        <f>参照用シート!#REF!</f>
        <v>#REF!</v>
      </c>
      <c r="CJ6" s="135" t="e">
        <f>参照用シート!#REF!</f>
        <v>#REF!</v>
      </c>
      <c r="CK6" s="135" t="str">
        <f>参照用シート!EB4</f>
        <v/>
      </c>
      <c r="CL6" s="135" t="e">
        <f>参照用シート!#REF!</f>
        <v>#REF!</v>
      </c>
      <c r="CM6" s="135" t="e">
        <f>参照用シート!#REF!</f>
        <v>#REF!</v>
      </c>
      <c r="CN6" s="135" t="e">
        <f>参照用シート!#REF!</f>
        <v>#REF!</v>
      </c>
      <c r="CO6" s="135" t="e">
        <f>参照用シート!#REF!</f>
        <v>#REF!</v>
      </c>
      <c r="CP6" s="135" t="e">
        <f>参照用シート!#REF!</f>
        <v>#REF!</v>
      </c>
      <c r="CQ6" s="135" t="e">
        <f>参照用シート!#REF!</f>
        <v>#REF!</v>
      </c>
      <c r="CR6" s="135" t="e">
        <f>参照用シート!#REF!</f>
        <v>#REF!</v>
      </c>
      <c r="CS6" s="135" t="e">
        <f>参照用シート!#REF!</f>
        <v>#REF!</v>
      </c>
      <c r="CT6" s="135" t="e">
        <f>参照用シート!#REF!</f>
        <v>#REF!</v>
      </c>
      <c r="CU6" s="135" t="e">
        <f>参照用シート!#REF!</f>
        <v>#REF!</v>
      </c>
      <c r="CV6" s="135" t="e">
        <f>参照用シート!#REF!</f>
        <v>#REF!</v>
      </c>
      <c r="CW6" s="135" t="e">
        <f>参照用シート!#REF!</f>
        <v>#REF!</v>
      </c>
      <c r="CX6" s="135" t="e">
        <f>参照用シート!#REF!</f>
        <v>#REF!</v>
      </c>
      <c r="CY6" s="135" t="e">
        <f>参照用シート!#REF!</f>
        <v>#REF!</v>
      </c>
      <c r="CZ6" s="135" t="e">
        <f>参照用シート!#REF!</f>
        <v>#REF!</v>
      </c>
      <c r="DA6" s="135" t="e">
        <f>参照用シート!#REF!</f>
        <v>#REF!</v>
      </c>
      <c r="DB6" s="135" t="e">
        <f>参照用シート!#REF!</f>
        <v>#REF!</v>
      </c>
      <c r="DC6" s="135" t="e">
        <f>参照用シート!#REF!</f>
        <v>#REF!</v>
      </c>
      <c r="DD6" s="135" t="e">
        <f>参照用シート!#REF!</f>
        <v>#REF!</v>
      </c>
      <c r="DE6" s="135" t="e">
        <f>参照用シート!#REF!</f>
        <v>#REF!</v>
      </c>
      <c r="DF6" s="135" t="e">
        <f>参照用シート!#REF!</f>
        <v>#REF!</v>
      </c>
      <c r="DG6" s="135" t="e">
        <f>参照用シート!#REF!</f>
        <v>#REF!</v>
      </c>
      <c r="DH6" s="135" t="e">
        <f>参照用シート!#REF!</f>
        <v>#REF!</v>
      </c>
      <c r="DI6" s="135" t="e">
        <f>参照用シート!#REF!</f>
        <v>#REF!</v>
      </c>
      <c r="DJ6" s="135" t="e">
        <f>参照用シート!#REF!</f>
        <v>#REF!</v>
      </c>
      <c r="DK6" s="135" t="e">
        <f>参照用シート!#REF!</f>
        <v>#REF!</v>
      </c>
      <c r="DL6" s="135" t="e">
        <f>参照用シート!#REF!</f>
        <v>#REF!</v>
      </c>
      <c r="DM6" s="135" t="e">
        <f>参照用シート!#REF!</f>
        <v>#REF!</v>
      </c>
      <c r="DN6" s="135" t="e">
        <f>参照用シート!#REF!</f>
        <v>#REF!</v>
      </c>
      <c r="DO6" s="135" t="e">
        <f>参照用シート!#REF!</f>
        <v>#REF!</v>
      </c>
      <c r="DP6" s="135" t="e">
        <f>参照用シート!#REF!</f>
        <v>#REF!</v>
      </c>
      <c r="DQ6" s="135" t="e">
        <f>参照用シート!#REF!</f>
        <v>#REF!</v>
      </c>
      <c r="DR6" s="135" t="e">
        <f>参照用シート!#REF!</f>
        <v>#REF!</v>
      </c>
      <c r="DS6" s="135" t="e">
        <f>参照用シート!#REF!</f>
        <v>#REF!</v>
      </c>
      <c r="DT6" s="135" t="e">
        <f>参照用シート!#REF!</f>
        <v>#REF!</v>
      </c>
      <c r="DU6" s="135" t="e">
        <f>参照用シート!#REF!</f>
        <v>#REF!</v>
      </c>
      <c r="DV6" s="135" t="e">
        <f>参照用シート!#REF!</f>
        <v>#REF!</v>
      </c>
      <c r="DW6" s="135" t="e">
        <f>参照用シート!#REF!</f>
        <v>#REF!</v>
      </c>
      <c r="DX6" s="135" t="e">
        <f>参照用シート!#REF!</f>
        <v>#REF!</v>
      </c>
      <c r="DY6" s="135" t="e">
        <f>参照用シート!#REF!</f>
        <v>#REF!</v>
      </c>
      <c r="DZ6" s="135" t="e">
        <f>参照用シート!#REF!</f>
        <v>#REF!</v>
      </c>
      <c r="EA6" s="135" t="e">
        <f>参照用シート!#REF!</f>
        <v>#REF!</v>
      </c>
      <c r="EB6" s="135" t="e">
        <f>参照用シート!#REF!</f>
        <v>#REF!</v>
      </c>
      <c r="EC6" s="135" t="e">
        <f>参照用シート!#REF!</f>
        <v>#REF!</v>
      </c>
      <c r="ED6" s="135" t="e">
        <f>参照用シート!#REF!</f>
        <v>#REF!</v>
      </c>
      <c r="EE6" s="135">
        <f>A14</f>
        <v>0</v>
      </c>
      <c r="EF6" s="135">
        <f>A15</f>
        <v>0</v>
      </c>
      <c r="EG6" s="135">
        <f>$A16</f>
        <v>0</v>
      </c>
      <c r="EH6" s="135">
        <f>$A17</f>
        <v>0</v>
      </c>
      <c r="EI6" s="135">
        <f>$A18</f>
        <v>0</v>
      </c>
      <c r="EJ6" s="135">
        <f>$A19</f>
        <v>0</v>
      </c>
      <c r="EK6" s="135">
        <f>$A20</f>
        <v>0</v>
      </c>
      <c r="EL6" s="135">
        <f>$A21</f>
        <v>0</v>
      </c>
      <c r="EM6" s="135">
        <f>$A22</f>
        <v>0</v>
      </c>
      <c r="EN6" s="135">
        <f>$A23</f>
        <v>0</v>
      </c>
      <c r="EO6" s="135">
        <f>'工事様式④-3一級相当技術者一覧表（主観点算定用）'!C100</f>
        <v>0</v>
      </c>
      <c r="EP6" s="135">
        <f>'工事様式④-3一級相当技術者一覧表（主観点算定用）'!D100</f>
        <v>0</v>
      </c>
      <c r="EQ6" s="135">
        <f>'工事様式④-3一級相当技術者一覧表（主観点算定用）'!E100</f>
        <v>0</v>
      </c>
      <c r="ER6" s="135">
        <f>'工事様式④-3一級相当技術者一覧表（主観点算定用）'!F100</f>
        <v>0</v>
      </c>
      <c r="ES6" s="135">
        <f>'工事様式④-3一級相当技術者一覧表（主観点算定用）'!G100</f>
        <v>0</v>
      </c>
    </row>
    <row r="7" spans="1:149" ht="20.25" customHeight="1" x14ac:dyDescent="0.15">
      <c r="C7" s="612" t="s">
        <v>842</v>
      </c>
      <c r="D7" s="612"/>
      <c r="E7" s="609" t="str">
        <f>IF(参照用シート!AB4="","",参照用シート!AB4)</f>
        <v/>
      </c>
      <c r="F7" s="609"/>
    </row>
    <row r="8" spans="1:149" ht="20.25" customHeight="1" x14ac:dyDescent="0.15">
      <c r="C8" s="613" t="s">
        <v>13</v>
      </c>
      <c r="D8" s="613"/>
      <c r="E8" s="610" t="str">
        <f>IF(参照用シート!AD4="","",参照用シート!AD4)</f>
        <v/>
      </c>
      <c r="F8" s="610"/>
    </row>
    <row r="9" spans="1:149" ht="20.25" customHeight="1" x14ac:dyDescent="0.15">
      <c r="C9" s="613" t="s">
        <v>91</v>
      </c>
      <c r="D9" s="613"/>
      <c r="E9" s="610" t="str">
        <f>IF(参照用シート!AE4="","　　　　　　　　　　　　　　　　　　　　　　　印",参照用シート!AE4&amp;"　　"&amp;参照用シート!AF4&amp;"　　　　印")</f>
        <v>　　　　　　　　　　　　　　　　　　　　　　　印</v>
      </c>
      <c r="F9" s="610"/>
    </row>
    <row r="10" spans="1:149" ht="13.5" customHeight="1" x14ac:dyDescent="0.15">
      <c r="C10" s="101"/>
      <c r="D10" s="101"/>
    </row>
    <row r="11" spans="1:149" ht="27" customHeight="1" x14ac:dyDescent="0.15">
      <c r="A11" s="608" t="s">
        <v>517</v>
      </c>
      <c r="B11" s="608"/>
      <c r="C11" s="608"/>
      <c r="D11" s="608"/>
      <c r="E11" s="608"/>
      <c r="F11" s="608"/>
    </row>
    <row r="12" spans="1:149" ht="6.75" customHeight="1" x14ac:dyDescent="0.15">
      <c r="A12" s="104"/>
      <c r="B12" s="104"/>
      <c r="C12" s="104"/>
      <c r="D12" s="104"/>
      <c r="E12" s="104"/>
      <c r="F12" s="104"/>
    </row>
    <row r="13" spans="1:149" s="101" customFormat="1" ht="20.25" customHeight="1" thickBot="1" x14ac:dyDescent="0.2">
      <c r="A13" s="99" t="s">
        <v>407</v>
      </c>
      <c r="B13" s="635" t="s">
        <v>515</v>
      </c>
      <c r="C13" s="635"/>
      <c r="D13" s="614" t="s">
        <v>408</v>
      </c>
      <c r="E13" s="615"/>
      <c r="F13" s="100" t="s">
        <v>410</v>
      </c>
    </row>
    <row r="14" spans="1:149" ht="66" customHeight="1" thickTop="1" x14ac:dyDescent="0.15">
      <c r="A14" s="128"/>
      <c r="B14" s="98" t="s">
        <v>409</v>
      </c>
      <c r="C14" s="100" t="s">
        <v>435</v>
      </c>
      <c r="D14" s="624" t="s">
        <v>411</v>
      </c>
      <c r="E14" s="625"/>
      <c r="F14" s="616" t="s">
        <v>471</v>
      </c>
    </row>
    <row r="15" spans="1:149" ht="66" customHeight="1" x14ac:dyDescent="0.15">
      <c r="A15" s="129"/>
      <c r="B15" s="106" t="s">
        <v>415</v>
      </c>
      <c r="C15" s="100" t="s">
        <v>436</v>
      </c>
      <c r="D15" s="624" t="s">
        <v>411</v>
      </c>
      <c r="E15" s="625"/>
      <c r="F15" s="617"/>
    </row>
    <row r="16" spans="1:149" ht="72" customHeight="1" x14ac:dyDescent="0.15">
      <c r="A16" s="129"/>
      <c r="B16" s="618" t="s">
        <v>431</v>
      </c>
      <c r="C16" s="619"/>
      <c r="D16" s="622" t="s">
        <v>505</v>
      </c>
      <c r="E16" s="623"/>
      <c r="F16" s="97" t="s">
        <v>805</v>
      </c>
    </row>
    <row r="17" spans="1:6" ht="58.5" customHeight="1" x14ac:dyDescent="0.15">
      <c r="A17" s="129"/>
      <c r="B17" s="620" t="s">
        <v>432</v>
      </c>
      <c r="C17" s="621"/>
      <c r="D17" s="624" t="s">
        <v>411</v>
      </c>
      <c r="E17" s="625"/>
      <c r="F17" s="97" t="s">
        <v>784</v>
      </c>
    </row>
    <row r="18" spans="1:6" ht="67.5" customHeight="1" x14ac:dyDescent="0.15">
      <c r="A18" s="129"/>
      <c r="B18" s="618" t="s">
        <v>488</v>
      </c>
      <c r="C18" s="619"/>
      <c r="D18" s="624" t="s">
        <v>411</v>
      </c>
      <c r="E18" s="625"/>
      <c r="F18" s="97" t="s">
        <v>518</v>
      </c>
    </row>
    <row r="19" spans="1:6" ht="77.25" customHeight="1" x14ac:dyDescent="0.15">
      <c r="A19" s="129"/>
      <c r="B19" s="618" t="s">
        <v>433</v>
      </c>
      <c r="C19" s="619"/>
      <c r="D19" s="622" t="s">
        <v>3</v>
      </c>
      <c r="E19" s="623"/>
      <c r="F19" s="97" t="s">
        <v>0</v>
      </c>
    </row>
    <row r="20" spans="1:6" ht="40.5" customHeight="1" x14ac:dyDescent="0.15">
      <c r="A20" s="129"/>
      <c r="B20" s="629" t="s">
        <v>499</v>
      </c>
      <c r="C20" s="133" t="s">
        <v>489</v>
      </c>
      <c r="D20" s="631" t="s">
        <v>411</v>
      </c>
      <c r="E20" s="632"/>
      <c r="F20" s="97" t="s">
        <v>493</v>
      </c>
    </row>
    <row r="21" spans="1:6" ht="40.5" customHeight="1" x14ac:dyDescent="0.15">
      <c r="A21" s="129"/>
      <c r="B21" s="630"/>
      <c r="C21" s="134" t="s">
        <v>490</v>
      </c>
      <c r="D21" s="633"/>
      <c r="E21" s="634"/>
      <c r="F21" s="138" t="s">
        <v>500</v>
      </c>
    </row>
    <row r="22" spans="1:6" ht="60" customHeight="1" x14ac:dyDescent="0.15">
      <c r="A22" s="129"/>
      <c r="B22" s="618" t="s">
        <v>434</v>
      </c>
      <c r="C22" s="619"/>
      <c r="D22" s="624" t="s">
        <v>413</v>
      </c>
      <c r="E22" s="625"/>
      <c r="F22" s="97" t="s">
        <v>783</v>
      </c>
    </row>
    <row r="23" spans="1:6" ht="81" customHeight="1" thickBot="1" x14ac:dyDescent="0.2">
      <c r="A23" s="130"/>
      <c r="B23" s="618" t="s">
        <v>437</v>
      </c>
      <c r="C23" s="619"/>
      <c r="D23" s="622" t="s">
        <v>780</v>
      </c>
      <c r="E23" s="623"/>
      <c r="F23" s="97" t="s">
        <v>840</v>
      </c>
    </row>
    <row r="24" spans="1:6" ht="6" customHeight="1" thickTop="1" x14ac:dyDescent="0.15"/>
    <row r="25" spans="1:6" ht="35.25" customHeight="1" x14ac:dyDescent="0.15">
      <c r="A25" s="611" t="s">
        <v>494</v>
      </c>
      <c r="B25" s="611"/>
      <c r="C25" s="611"/>
      <c r="D25" s="611"/>
      <c r="E25" s="611"/>
      <c r="F25" s="611"/>
    </row>
    <row r="104" spans="1:1" x14ac:dyDescent="0.15">
      <c r="A104" s="95" t="s">
        <v>417</v>
      </c>
    </row>
  </sheetData>
  <mergeCells count="30">
    <mergeCell ref="EO4:ES4"/>
    <mergeCell ref="B20:B21"/>
    <mergeCell ref="D16:E16"/>
    <mergeCell ref="D17:E17"/>
    <mergeCell ref="D23:E23"/>
    <mergeCell ref="B22:C22"/>
    <mergeCell ref="D22:E22"/>
    <mergeCell ref="B23:C23"/>
    <mergeCell ref="D20:E21"/>
    <mergeCell ref="B13:C13"/>
    <mergeCell ref="C6:D6"/>
    <mergeCell ref="A25:F25"/>
    <mergeCell ref="C7:D7"/>
    <mergeCell ref="C8:D8"/>
    <mergeCell ref="C9:D9"/>
    <mergeCell ref="D13:E13"/>
    <mergeCell ref="F14:F15"/>
    <mergeCell ref="B18:C18"/>
    <mergeCell ref="B19:C19"/>
    <mergeCell ref="B16:C16"/>
    <mergeCell ref="B17:C17"/>
    <mergeCell ref="D19:E19"/>
    <mergeCell ref="D14:E14"/>
    <mergeCell ref="D15:E15"/>
    <mergeCell ref="D18:E18"/>
    <mergeCell ref="A3:F3"/>
    <mergeCell ref="A11:F11"/>
    <mergeCell ref="E7:F7"/>
    <mergeCell ref="E8:F8"/>
    <mergeCell ref="E9:F9"/>
  </mergeCells>
  <phoneticPr fontId="3"/>
  <dataValidations count="1">
    <dataValidation type="list" allowBlank="1" showInputMessage="1" showErrorMessage="1" sqref="A14:A23" xr:uid="{00000000-0002-0000-0600-000000000000}">
      <formula1>$A$103:$A$104</formula1>
    </dataValidation>
  </dataValidations>
  <printOptions horizontalCentered="1" verticalCentered="1"/>
  <pageMargins left="0.78740157480314965" right="0.39370078740157483" top="0.39370078740157483" bottom="0.39370078740157483" header="0.51181102362204722" footer="0.51181102362204722"/>
  <pageSetup paperSize="9" scale="97" orientation="portrait" r:id="rId1"/>
  <headerFooter alignWithMargins="0"/>
  <ignoredErrors>
    <ignoredError sqref="F5" unlockedFormula="1"/>
  </ignoredError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indexed="17"/>
  </sheetPr>
  <dimension ref="A1:I36"/>
  <sheetViews>
    <sheetView view="pageBreakPreview" zoomScaleNormal="100" workbookViewId="0">
      <selection activeCell="J37" sqref="J37"/>
    </sheetView>
  </sheetViews>
  <sheetFormatPr defaultRowHeight="13.5" x14ac:dyDescent="0.15"/>
  <cols>
    <col min="1" max="1" width="5" style="95" customWidth="1"/>
    <col min="2" max="2" width="4.75" style="95" customWidth="1"/>
    <col min="3" max="3" width="10.25" style="95" customWidth="1"/>
    <col min="4" max="4" width="17.375" style="95" customWidth="1"/>
    <col min="5" max="5" width="16.875" style="95" bestFit="1" customWidth="1"/>
    <col min="6" max="6" width="8.25" style="95" customWidth="1"/>
    <col min="7" max="8" width="9" style="95"/>
    <col min="9" max="9" width="5" style="95" customWidth="1"/>
    <col min="10" max="16384" width="9" style="95"/>
  </cols>
  <sheetData>
    <row r="1" spans="1:9" ht="24" customHeight="1" x14ac:dyDescent="0.15">
      <c r="H1" s="639" t="s">
        <v>442</v>
      </c>
      <c r="I1" s="639"/>
    </row>
    <row r="2" spans="1:9" ht="33.75" customHeight="1" x14ac:dyDescent="0.15">
      <c r="A2" s="607" t="s">
        <v>430</v>
      </c>
      <c r="B2" s="607"/>
      <c r="C2" s="607"/>
      <c r="D2" s="607"/>
      <c r="E2" s="607"/>
      <c r="F2" s="607"/>
      <c r="G2" s="607"/>
      <c r="H2" s="607"/>
      <c r="I2" s="607"/>
    </row>
    <row r="3" spans="1:9" ht="22.5" customHeight="1" x14ac:dyDescent="0.15">
      <c r="A3" s="105"/>
      <c r="G3" s="640" t="str">
        <f>IF(OR(ISBLANK(■入力シート!G17),ISBLANK(■入力シート!J17),ISBLANK(■入力シート!M17)),"平成　　年　　月　　日","平成"&amp;■入力シート!G17&amp;"年"&amp;■入力シート!J17&amp;"月"&amp;■入力シート!M17&amp;"日")</f>
        <v>平成　　年　　月　　日</v>
      </c>
      <c r="H3" s="640"/>
      <c r="I3" s="640"/>
    </row>
    <row r="4" spans="1:9" x14ac:dyDescent="0.15">
      <c r="E4" s="95" t="s">
        <v>843</v>
      </c>
    </row>
    <row r="5" spans="1:9" ht="22.5" customHeight="1" x14ac:dyDescent="0.15">
      <c r="E5" s="109" t="s">
        <v>90</v>
      </c>
      <c r="F5" s="613" t="str">
        <f>IF(参照用シート!$AB$4="","",参照用シート!$AB$4)</f>
        <v/>
      </c>
      <c r="G5" s="613"/>
      <c r="H5" s="613"/>
    </row>
    <row r="6" spans="1:9" ht="22.5" customHeight="1" x14ac:dyDescent="0.15">
      <c r="E6" s="5" t="s">
        <v>13</v>
      </c>
      <c r="F6" s="637" t="str">
        <f>IF(参照用シート!$AD$4="","",参照用シート!$AD$4)</f>
        <v/>
      </c>
      <c r="G6" s="637"/>
      <c r="H6" s="637"/>
    </row>
    <row r="7" spans="1:9" ht="22.5" customHeight="1" x14ac:dyDescent="0.15">
      <c r="E7" s="5" t="s">
        <v>91</v>
      </c>
      <c r="F7" s="637" t="str">
        <f>参照用シート!$AE$4&amp;"　"&amp;参照用シート!$AF$4</f>
        <v>　</v>
      </c>
      <c r="G7" s="637"/>
      <c r="H7" s="637"/>
      <c r="I7" s="95" t="s">
        <v>425</v>
      </c>
    </row>
    <row r="9" spans="1:9" ht="23.25" customHeight="1" x14ac:dyDescent="0.15">
      <c r="A9" s="95">
        <v>1</v>
      </c>
      <c r="B9" s="95" t="s">
        <v>418</v>
      </c>
      <c r="D9" s="112" t="s">
        <v>429</v>
      </c>
      <c r="E9" s="5" t="s">
        <v>426</v>
      </c>
      <c r="F9" s="644" t="s">
        <v>98</v>
      </c>
      <c r="G9" s="644"/>
    </row>
    <row r="10" spans="1:9" ht="15.75" customHeight="1" x14ac:dyDescent="0.15"/>
    <row r="11" spans="1:9" ht="15.75" customHeight="1" x14ac:dyDescent="0.15">
      <c r="A11" s="95">
        <v>2</v>
      </c>
      <c r="B11" s="95" t="s">
        <v>419</v>
      </c>
    </row>
    <row r="12" spans="1:9" ht="15.75" customHeight="1" x14ac:dyDescent="0.15"/>
    <row r="13" spans="1:9" ht="15.75" customHeight="1" x14ac:dyDescent="0.15">
      <c r="C13" s="95" t="s">
        <v>422</v>
      </c>
      <c r="E13" s="95" t="s">
        <v>501</v>
      </c>
      <c r="G13" s="645" t="s">
        <v>504</v>
      </c>
      <c r="H13" s="645"/>
    </row>
    <row r="14" spans="1:9" ht="15.75" customHeight="1" x14ac:dyDescent="0.15">
      <c r="G14" s="645"/>
      <c r="H14" s="645"/>
    </row>
    <row r="15" spans="1:9" ht="15.75" customHeight="1" x14ac:dyDescent="0.15">
      <c r="A15" s="95">
        <v>3</v>
      </c>
      <c r="B15" s="95" t="s">
        <v>420</v>
      </c>
    </row>
    <row r="16" spans="1:9" ht="11.25" customHeight="1" x14ac:dyDescent="0.15"/>
    <row r="17" spans="1:8" ht="23.25" customHeight="1" x14ac:dyDescent="0.15">
      <c r="C17" s="111" t="s">
        <v>844</v>
      </c>
      <c r="D17" s="638"/>
      <c r="E17" s="638"/>
      <c r="F17" s="638"/>
      <c r="G17" s="638"/>
      <c r="H17" s="638"/>
    </row>
    <row r="18" spans="1:8" ht="23.25" customHeight="1" x14ac:dyDescent="0.15">
      <c r="C18" s="111" t="s">
        <v>845</v>
      </c>
      <c r="D18" s="638"/>
      <c r="E18" s="638"/>
      <c r="F18" s="638"/>
      <c r="G18" s="638"/>
      <c r="H18" s="638"/>
    </row>
    <row r="19" spans="1:8" ht="15.75" customHeight="1" x14ac:dyDescent="0.15"/>
    <row r="20" spans="1:8" ht="15.75" customHeight="1" x14ac:dyDescent="0.15">
      <c r="A20" s="95">
        <v>4</v>
      </c>
      <c r="B20" s="95" t="s">
        <v>421</v>
      </c>
    </row>
    <row r="21" spans="1:8" ht="15.75" customHeight="1" x14ac:dyDescent="0.15"/>
    <row r="22" spans="1:8" ht="81.75" customHeight="1" x14ac:dyDescent="0.15">
      <c r="B22" s="641"/>
      <c r="C22" s="642"/>
      <c r="D22" s="642"/>
      <c r="E22" s="642"/>
      <c r="F22" s="642"/>
      <c r="G22" s="642"/>
      <c r="H22" s="643"/>
    </row>
    <row r="23" spans="1:8" ht="15.75" customHeight="1" x14ac:dyDescent="0.15"/>
    <row r="24" spans="1:8" ht="15.75" customHeight="1" x14ac:dyDescent="0.15">
      <c r="A24" s="95">
        <v>5</v>
      </c>
      <c r="B24" s="95" t="s">
        <v>502</v>
      </c>
    </row>
    <row r="25" spans="1:8" ht="15.75" customHeight="1" x14ac:dyDescent="0.15">
      <c r="B25" s="95" t="s">
        <v>846</v>
      </c>
      <c r="E25" s="95" t="s">
        <v>423</v>
      </c>
    </row>
    <row r="26" spans="1:8" ht="15.75" customHeight="1" x14ac:dyDescent="0.15"/>
    <row r="27" spans="1:8" ht="15.75" customHeight="1" x14ac:dyDescent="0.15">
      <c r="B27" s="95" t="s">
        <v>847</v>
      </c>
    </row>
    <row r="28" spans="1:8" ht="11.25" customHeight="1" x14ac:dyDescent="0.15"/>
    <row r="29" spans="1:8" ht="15.75" customHeight="1" x14ac:dyDescent="0.15">
      <c r="C29" s="95" t="s">
        <v>503</v>
      </c>
    </row>
    <row r="30" spans="1:8" ht="21" customHeight="1" x14ac:dyDescent="0.15">
      <c r="C30" s="95" t="s">
        <v>848</v>
      </c>
    </row>
    <row r="31" spans="1:8" ht="19.5" customHeight="1" x14ac:dyDescent="0.15">
      <c r="D31" s="636"/>
      <c r="E31" s="636"/>
      <c r="F31" s="636"/>
      <c r="G31" s="636"/>
      <c r="H31" s="139"/>
    </row>
    <row r="32" spans="1:8" ht="19.5" customHeight="1" x14ac:dyDescent="0.15">
      <c r="C32" s="95" t="s">
        <v>424</v>
      </c>
      <c r="D32" s="636"/>
      <c r="E32" s="636"/>
      <c r="F32" s="636"/>
      <c r="G32" s="636"/>
      <c r="H32" s="139"/>
    </row>
    <row r="33" spans="1:9" ht="19.5" customHeight="1" x14ac:dyDescent="0.15">
      <c r="C33" s="111"/>
      <c r="D33" s="312"/>
      <c r="E33" s="312"/>
      <c r="F33" s="312"/>
      <c r="G33" s="312"/>
      <c r="H33" s="139"/>
    </row>
    <row r="34" spans="1:9" ht="19.5" customHeight="1" x14ac:dyDescent="0.15">
      <c r="D34" s="313"/>
      <c r="E34" s="313"/>
      <c r="F34" s="313"/>
      <c r="G34" s="313"/>
      <c r="H34" s="139"/>
    </row>
    <row r="35" spans="1:9" ht="19.5" customHeight="1" x14ac:dyDescent="0.15">
      <c r="D35" s="313"/>
      <c r="E35" s="313"/>
      <c r="F35" s="313"/>
      <c r="G35" s="313"/>
      <c r="H35" s="139"/>
    </row>
    <row r="36" spans="1:9" ht="13.5" customHeight="1" x14ac:dyDescent="0.15">
      <c r="A36" s="108"/>
      <c r="B36" s="110"/>
      <c r="C36" s="110"/>
      <c r="D36" s="110"/>
      <c r="E36" s="110"/>
      <c r="F36" s="110"/>
      <c r="G36" s="110"/>
      <c r="H36" s="110"/>
      <c r="I36" s="108"/>
    </row>
  </sheetData>
  <mergeCells count="13">
    <mergeCell ref="D32:G32"/>
    <mergeCell ref="D31:G31"/>
    <mergeCell ref="F7:H7"/>
    <mergeCell ref="D18:H18"/>
    <mergeCell ref="H1:I1"/>
    <mergeCell ref="A2:I2"/>
    <mergeCell ref="G3:I3"/>
    <mergeCell ref="B22:H22"/>
    <mergeCell ref="D17:H17"/>
    <mergeCell ref="F9:G9"/>
    <mergeCell ref="F5:H5"/>
    <mergeCell ref="F6:H6"/>
    <mergeCell ref="G13:H14"/>
  </mergeCells>
  <phoneticPr fontId="3"/>
  <printOptions horizontalCentered="1"/>
  <pageMargins left="0.78740157480314965" right="0.78740157480314965" top="0.59055118110236227" bottom="0.59055118110236227" header="0.51181102362204722" footer="0.51181102362204722"/>
  <pageSetup paperSize="9" scale="97" orientation="portrait" r:id="rId1"/>
  <headerFooter alignWithMargins="0"/>
  <rowBreaks count="1" manualBreakCount="1">
    <brk id="46" max="8" man="1"/>
  </rowBreaks>
  <ignoredErrors>
    <ignoredError sqref="G3"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7889" r:id="rId4" name="Check Box 1">
              <controlPr defaultSize="0" autoFill="0" autoLine="0" autoPict="0">
                <anchor moveWithCells="1">
                  <from>
                    <xdr:col>1</xdr:col>
                    <xdr:colOff>171450</xdr:colOff>
                    <xdr:row>11</xdr:row>
                    <xdr:rowOff>190500</xdr:rowOff>
                  </from>
                  <to>
                    <xdr:col>2</xdr:col>
                    <xdr:colOff>114300</xdr:colOff>
                    <xdr:row>13</xdr:row>
                    <xdr:rowOff>19050</xdr:rowOff>
                  </to>
                </anchor>
              </controlPr>
            </control>
          </mc:Choice>
        </mc:AlternateContent>
        <mc:AlternateContent xmlns:mc="http://schemas.openxmlformats.org/markup-compatibility/2006">
          <mc:Choice Requires="x14">
            <control shapeId="37890" r:id="rId5" name="Check Box 2">
              <controlPr defaultSize="0" autoFill="0" autoLine="0" autoPict="0">
                <anchor moveWithCells="1">
                  <from>
                    <xdr:col>3</xdr:col>
                    <xdr:colOff>1114425</xdr:colOff>
                    <xdr:row>11</xdr:row>
                    <xdr:rowOff>190500</xdr:rowOff>
                  </from>
                  <to>
                    <xdr:col>4</xdr:col>
                    <xdr:colOff>95250</xdr:colOff>
                    <xdr:row>13</xdr:row>
                    <xdr:rowOff>19050</xdr:rowOff>
                  </to>
                </anchor>
              </controlPr>
            </control>
          </mc:Choice>
        </mc:AlternateContent>
        <mc:AlternateContent xmlns:mc="http://schemas.openxmlformats.org/markup-compatibility/2006">
          <mc:Choice Requires="x14">
            <control shapeId="37891" r:id="rId6" name="Check Box 3">
              <controlPr defaultSize="0" autoFill="0" autoLine="0" autoPict="0">
                <anchor moveWithCells="1">
                  <from>
                    <xdr:col>3</xdr:col>
                    <xdr:colOff>1085850</xdr:colOff>
                    <xdr:row>23</xdr:row>
                    <xdr:rowOff>190500</xdr:rowOff>
                  </from>
                  <to>
                    <xdr:col>4</xdr:col>
                    <xdr:colOff>66675</xdr:colOff>
                    <xdr:row>25</xdr:row>
                    <xdr:rowOff>19050</xdr:rowOff>
                  </to>
                </anchor>
              </controlPr>
            </control>
          </mc:Choice>
        </mc:AlternateContent>
        <mc:AlternateContent xmlns:mc="http://schemas.openxmlformats.org/markup-compatibility/2006">
          <mc:Choice Requires="x14">
            <control shapeId="37892" r:id="rId7" name="Check Box 4">
              <controlPr defaultSize="0" autoFill="0" autoLine="0" autoPict="0">
                <anchor moveWithCells="1">
                  <from>
                    <xdr:col>5</xdr:col>
                    <xdr:colOff>381000</xdr:colOff>
                    <xdr:row>11</xdr:row>
                    <xdr:rowOff>190500</xdr:rowOff>
                  </from>
                  <to>
                    <xdr:col>6</xdr:col>
                    <xdr:colOff>57150</xdr:colOff>
                    <xdr:row>13</xdr:row>
                    <xdr:rowOff>19050</xdr:rowOff>
                  </to>
                </anchor>
              </controlPr>
            </control>
          </mc:Choice>
        </mc:AlternateContent>
        <mc:AlternateContent xmlns:mc="http://schemas.openxmlformats.org/markup-compatibility/2006">
          <mc:Choice Requires="x14">
            <control shapeId="37893" r:id="rId8" name="Check Box 5">
              <controlPr defaultSize="0" autoFill="0" autoLine="0" autoPict="0">
                <anchor moveWithCells="1">
                  <from>
                    <xdr:col>4</xdr:col>
                    <xdr:colOff>571500</xdr:colOff>
                    <xdr:row>23</xdr:row>
                    <xdr:rowOff>190500</xdr:rowOff>
                  </from>
                  <to>
                    <xdr:col>4</xdr:col>
                    <xdr:colOff>876300</xdr:colOff>
                    <xdr:row>25</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indexed="17"/>
  </sheetPr>
  <dimension ref="A1:G202"/>
  <sheetViews>
    <sheetView view="pageBreakPreview" zoomScaleNormal="100" workbookViewId="0">
      <pane ySplit="10" topLeftCell="A11" activePane="bottomLeft" state="frozen"/>
      <selection activeCell="M32" sqref="M32:N32"/>
      <selection pane="bottomLeft" activeCell="B11" sqref="B11"/>
    </sheetView>
  </sheetViews>
  <sheetFormatPr defaultRowHeight="13.5" x14ac:dyDescent="0.15"/>
  <cols>
    <col min="1" max="1" width="4" style="1" customWidth="1"/>
    <col min="2" max="2" width="14.25" customWidth="1"/>
    <col min="3" max="4" width="15.875" customWidth="1"/>
    <col min="5" max="5" width="15.75" customWidth="1"/>
    <col min="6" max="7" width="15.875" customWidth="1"/>
  </cols>
  <sheetData>
    <row r="1" spans="1:7" ht="134.25" customHeight="1" x14ac:dyDescent="0.15"/>
    <row r="2" spans="1:7" ht="17.25" customHeight="1" x14ac:dyDescent="0.15">
      <c r="F2" s="647" t="s">
        <v>519</v>
      </c>
      <c r="G2" s="647"/>
    </row>
    <row r="3" spans="1:7" ht="21.75" customHeight="1" x14ac:dyDescent="0.15">
      <c r="A3" s="648" t="s">
        <v>539</v>
      </c>
      <c r="B3" s="648"/>
      <c r="C3" s="648"/>
      <c r="D3" s="648"/>
      <c r="E3" s="648"/>
      <c r="F3" s="648"/>
      <c r="G3" s="648"/>
    </row>
    <row r="4" spans="1:7" ht="6.75" customHeight="1" x14ac:dyDescent="0.15">
      <c r="G4" s="144" t="str">
        <f>IF(B41&lt;&gt;"","（1/2ページ）","")</f>
        <v/>
      </c>
    </row>
    <row r="5" spans="1:7" x14ac:dyDescent="0.15">
      <c r="A5" s="649"/>
      <c r="B5" s="649"/>
      <c r="E5" s="95" t="s">
        <v>843</v>
      </c>
    </row>
    <row r="6" spans="1:7" ht="16.5" customHeight="1" x14ac:dyDescent="0.15">
      <c r="E6" s="109" t="s">
        <v>90</v>
      </c>
      <c r="F6" s="650" t="str">
        <f>IF(参照用シート!AB4="","",参照用シート!AB4)</f>
        <v/>
      </c>
      <c r="G6" s="650"/>
    </row>
    <row r="7" spans="1:7" ht="16.5" customHeight="1" x14ac:dyDescent="0.15">
      <c r="E7" s="5" t="s">
        <v>13</v>
      </c>
      <c r="F7" s="646" t="str">
        <f>IF(参照用シート!AD4="","",参照用シート!AD4)</f>
        <v/>
      </c>
      <c r="G7" s="646"/>
    </row>
    <row r="8" spans="1:7" ht="16.5" customHeight="1" x14ac:dyDescent="0.15">
      <c r="E8" s="5" t="s">
        <v>91</v>
      </c>
      <c r="F8" s="646" t="str">
        <f>IF(参照用シート!AF4="","",参照用シート!AF4)</f>
        <v/>
      </c>
      <c r="G8" s="646"/>
    </row>
    <row r="9" spans="1:7" ht="7.5" customHeight="1" x14ac:dyDescent="0.15"/>
    <row r="10" spans="1:7" ht="18" customHeight="1" x14ac:dyDescent="0.15">
      <c r="A10" s="145" t="s">
        <v>520</v>
      </c>
      <c r="B10" s="146" t="s">
        <v>116</v>
      </c>
      <c r="C10" s="147" t="s">
        <v>70</v>
      </c>
      <c r="D10" s="145" t="s">
        <v>71</v>
      </c>
      <c r="E10" s="145" t="s">
        <v>65</v>
      </c>
      <c r="F10" s="145" t="s">
        <v>21</v>
      </c>
      <c r="G10" s="145" t="s">
        <v>521</v>
      </c>
    </row>
    <row r="11" spans="1:7" ht="24.75" customHeight="1" x14ac:dyDescent="0.15">
      <c r="A11" s="145">
        <v>1</v>
      </c>
      <c r="B11" s="148"/>
      <c r="C11" s="149"/>
      <c r="D11" s="150"/>
      <c r="E11" s="150"/>
      <c r="F11" s="150"/>
      <c r="G11" s="150"/>
    </row>
    <row r="12" spans="1:7" ht="24.75" customHeight="1" x14ac:dyDescent="0.15">
      <c r="A12" s="145">
        <v>2</v>
      </c>
      <c r="B12" s="148"/>
      <c r="C12" s="149"/>
      <c r="D12" s="150"/>
      <c r="E12" s="150"/>
      <c r="F12" s="150"/>
      <c r="G12" s="150"/>
    </row>
    <row r="13" spans="1:7" ht="24.75" customHeight="1" x14ac:dyDescent="0.15">
      <c r="A13" s="145">
        <v>3</v>
      </c>
      <c r="B13" s="148"/>
      <c r="C13" s="149"/>
      <c r="D13" s="150"/>
      <c r="E13" s="150"/>
      <c r="F13" s="150"/>
      <c r="G13" s="150"/>
    </row>
    <row r="14" spans="1:7" ht="24.75" customHeight="1" x14ac:dyDescent="0.15">
      <c r="A14" s="145">
        <v>4</v>
      </c>
      <c r="B14" s="148"/>
      <c r="C14" s="149"/>
      <c r="D14" s="150"/>
      <c r="E14" s="150"/>
      <c r="F14" s="150"/>
      <c r="G14" s="150"/>
    </row>
    <row r="15" spans="1:7" ht="24.75" customHeight="1" x14ac:dyDescent="0.15">
      <c r="A15" s="145">
        <v>5</v>
      </c>
      <c r="B15" s="148"/>
      <c r="C15" s="149"/>
      <c r="D15" s="150"/>
      <c r="E15" s="150"/>
      <c r="F15" s="150"/>
      <c r="G15" s="150"/>
    </row>
    <row r="16" spans="1:7" ht="24.75" customHeight="1" x14ac:dyDescent="0.15">
      <c r="A16" s="145">
        <v>6</v>
      </c>
      <c r="B16" s="148"/>
      <c r="C16" s="149"/>
      <c r="D16" s="150"/>
      <c r="E16" s="150"/>
      <c r="F16" s="150"/>
      <c r="G16" s="150"/>
    </row>
    <row r="17" spans="1:7" ht="24.75" customHeight="1" x14ac:dyDescent="0.15">
      <c r="A17" s="145">
        <v>7</v>
      </c>
      <c r="B17" s="148"/>
      <c r="C17" s="149"/>
      <c r="D17" s="150"/>
      <c r="E17" s="150"/>
      <c r="F17" s="150"/>
      <c r="G17" s="150"/>
    </row>
    <row r="18" spans="1:7" ht="24.75" customHeight="1" x14ac:dyDescent="0.15">
      <c r="A18" s="145">
        <v>8</v>
      </c>
      <c r="B18" s="148"/>
      <c r="C18" s="149"/>
      <c r="D18" s="150"/>
      <c r="E18" s="150"/>
      <c r="F18" s="150"/>
      <c r="G18" s="150"/>
    </row>
    <row r="19" spans="1:7" ht="24.75" customHeight="1" x14ac:dyDescent="0.15">
      <c r="A19" s="145">
        <v>9</v>
      </c>
      <c r="B19" s="148"/>
      <c r="C19" s="149"/>
      <c r="D19" s="150"/>
      <c r="E19" s="150"/>
      <c r="F19" s="150"/>
      <c r="G19" s="150"/>
    </row>
    <row r="20" spans="1:7" ht="24.75" customHeight="1" x14ac:dyDescent="0.15">
      <c r="A20" s="145">
        <v>10</v>
      </c>
      <c r="B20" s="148"/>
      <c r="C20" s="149"/>
      <c r="D20" s="150"/>
      <c r="E20" s="150"/>
      <c r="F20" s="150"/>
      <c r="G20" s="150"/>
    </row>
    <row r="21" spans="1:7" ht="24.75" customHeight="1" x14ac:dyDescent="0.15">
      <c r="A21" s="145">
        <v>11</v>
      </c>
      <c r="B21" s="148"/>
      <c r="C21" s="149"/>
      <c r="D21" s="150"/>
      <c r="E21" s="150"/>
      <c r="F21" s="150"/>
      <c r="G21" s="150"/>
    </row>
    <row r="22" spans="1:7" ht="24.75" customHeight="1" x14ac:dyDescent="0.15">
      <c r="A22" s="145">
        <v>12</v>
      </c>
      <c r="B22" s="148"/>
      <c r="C22" s="149"/>
      <c r="D22" s="150"/>
      <c r="E22" s="150"/>
      <c r="F22" s="150"/>
      <c r="G22" s="150"/>
    </row>
    <row r="23" spans="1:7" ht="24.75" customHeight="1" x14ac:dyDescent="0.15">
      <c r="A23" s="145">
        <v>13</v>
      </c>
      <c r="B23" s="148"/>
      <c r="C23" s="149"/>
      <c r="D23" s="150"/>
      <c r="E23" s="150"/>
      <c r="F23" s="150"/>
      <c r="G23" s="150"/>
    </row>
    <row r="24" spans="1:7" ht="24.75" customHeight="1" x14ac:dyDescent="0.15">
      <c r="A24" s="145">
        <v>14</v>
      </c>
      <c r="B24" s="148"/>
      <c r="C24" s="149"/>
      <c r="D24" s="150"/>
      <c r="E24" s="150"/>
      <c r="F24" s="150"/>
      <c r="G24" s="150"/>
    </row>
    <row r="25" spans="1:7" ht="24.75" customHeight="1" x14ac:dyDescent="0.15">
      <c r="A25" s="145">
        <v>15</v>
      </c>
      <c r="B25" s="148"/>
      <c r="C25" s="149"/>
      <c r="D25" s="150"/>
      <c r="E25" s="150"/>
      <c r="F25" s="150"/>
      <c r="G25" s="150"/>
    </row>
    <row r="26" spans="1:7" ht="24.75" customHeight="1" x14ac:dyDescent="0.15">
      <c r="A26" s="145">
        <v>16</v>
      </c>
      <c r="B26" s="148"/>
      <c r="C26" s="149"/>
      <c r="D26" s="150"/>
      <c r="E26" s="150"/>
      <c r="F26" s="150"/>
      <c r="G26" s="150"/>
    </row>
    <row r="27" spans="1:7" ht="24.75" customHeight="1" x14ac:dyDescent="0.15">
      <c r="A27" s="145">
        <v>17</v>
      </c>
      <c r="B27" s="148"/>
      <c r="C27" s="149"/>
      <c r="D27" s="150"/>
      <c r="E27" s="150"/>
      <c r="F27" s="150"/>
      <c r="G27" s="150"/>
    </row>
    <row r="28" spans="1:7" ht="24.75" customHeight="1" x14ac:dyDescent="0.15">
      <c r="A28" s="145">
        <v>18</v>
      </c>
      <c r="B28" s="148"/>
      <c r="C28" s="149"/>
      <c r="D28" s="150"/>
      <c r="E28" s="150"/>
      <c r="F28" s="150"/>
      <c r="G28" s="150"/>
    </row>
    <row r="29" spans="1:7" ht="24.75" customHeight="1" x14ac:dyDescent="0.15">
      <c r="A29" s="145">
        <v>19</v>
      </c>
      <c r="B29" s="148"/>
      <c r="C29" s="149"/>
      <c r="D29" s="150"/>
      <c r="E29" s="150"/>
      <c r="F29" s="150"/>
      <c r="G29" s="150"/>
    </row>
    <row r="30" spans="1:7" ht="24.75" customHeight="1" x14ac:dyDescent="0.15">
      <c r="A30" s="145">
        <v>20</v>
      </c>
      <c r="B30" s="148"/>
      <c r="C30" s="149"/>
      <c r="D30" s="150"/>
      <c r="E30" s="150"/>
      <c r="F30" s="150"/>
      <c r="G30" s="150"/>
    </row>
    <row r="31" spans="1:7" ht="24.75" customHeight="1" x14ac:dyDescent="0.15">
      <c r="A31" s="145">
        <v>21</v>
      </c>
      <c r="B31" s="148"/>
      <c r="C31" s="149"/>
      <c r="D31" s="150"/>
      <c r="E31" s="150"/>
      <c r="F31" s="150"/>
      <c r="G31" s="150"/>
    </row>
    <row r="32" spans="1:7" ht="24.75" customHeight="1" x14ac:dyDescent="0.15">
      <c r="A32" s="145">
        <v>22</v>
      </c>
      <c r="B32" s="148"/>
      <c r="C32" s="149"/>
      <c r="D32" s="150"/>
      <c r="E32" s="150"/>
      <c r="F32" s="150"/>
      <c r="G32" s="150"/>
    </row>
    <row r="33" spans="1:7" ht="24.75" customHeight="1" x14ac:dyDescent="0.15">
      <c r="A33" s="145">
        <v>23</v>
      </c>
      <c r="B33" s="148"/>
      <c r="C33" s="149"/>
      <c r="D33" s="150"/>
      <c r="E33" s="150"/>
      <c r="F33" s="150"/>
      <c r="G33" s="150"/>
    </row>
    <row r="34" spans="1:7" ht="24.75" customHeight="1" x14ac:dyDescent="0.15">
      <c r="A34" s="145">
        <v>24</v>
      </c>
      <c r="B34" s="148"/>
      <c r="C34" s="149"/>
      <c r="D34" s="150"/>
      <c r="E34" s="150"/>
      <c r="F34" s="150"/>
      <c r="G34" s="150"/>
    </row>
    <row r="35" spans="1:7" ht="24.75" customHeight="1" x14ac:dyDescent="0.15">
      <c r="A35" s="145">
        <v>25</v>
      </c>
      <c r="B35" s="148"/>
      <c r="C35" s="149"/>
      <c r="D35" s="150"/>
      <c r="E35" s="150"/>
      <c r="F35" s="150"/>
      <c r="G35" s="150"/>
    </row>
    <row r="36" spans="1:7" ht="24.75" customHeight="1" x14ac:dyDescent="0.15">
      <c r="A36" s="145">
        <v>26</v>
      </c>
      <c r="B36" s="148"/>
      <c r="C36" s="149"/>
      <c r="D36" s="150"/>
      <c r="E36" s="150"/>
      <c r="F36" s="150"/>
      <c r="G36" s="150"/>
    </row>
    <row r="37" spans="1:7" ht="24.75" customHeight="1" x14ac:dyDescent="0.15">
      <c r="A37" s="145">
        <v>27</v>
      </c>
      <c r="B37" s="148"/>
      <c r="C37" s="149"/>
      <c r="D37" s="150"/>
      <c r="E37" s="150"/>
      <c r="F37" s="150"/>
      <c r="G37" s="150"/>
    </row>
    <row r="38" spans="1:7" ht="24.75" customHeight="1" x14ac:dyDescent="0.15">
      <c r="A38" s="145">
        <v>28</v>
      </c>
      <c r="B38" s="148"/>
      <c r="C38" s="149"/>
      <c r="D38" s="150"/>
      <c r="E38" s="150"/>
      <c r="F38" s="150"/>
      <c r="G38" s="150"/>
    </row>
    <row r="39" spans="1:7" ht="24.75" customHeight="1" x14ac:dyDescent="0.15">
      <c r="A39" s="145">
        <v>29</v>
      </c>
      <c r="B39" s="148"/>
      <c r="C39" s="149"/>
      <c r="D39" s="150"/>
      <c r="E39" s="150"/>
      <c r="F39" s="150"/>
      <c r="G39" s="150"/>
    </row>
    <row r="40" spans="1:7" ht="24.75" customHeight="1" x14ac:dyDescent="0.15">
      <c r="A40" s="145">
        <v>30</v>
      </c>
      <c r="B40" s="148"/>
      <c r="C40" s="149"/>
      <c r="D40" s="150"/>
      <c r="E40" s="150"/>
      <c r="F40" s="150"/>
      <c r="G40" s="150"/>
    </row>
    <row r="41" spans="1:7" ht="24.75" customHeight="1" x14ac:dyDescent="0.15">
      <c r="A41" s="145">
        <v>31</v>
      </c>
      <c r="B41" s="148"/>
      <c r="C41" s="149"/>
      <c r="D41" s="150"/>
      <c r="E41" s="150"/>
      <c r="F41" s="150"/>
      <c r="G41" s="150"/>
    </row>
    <row r="42" spans="1:7" ht="24.75" customHeight="1" x14ac:dyDescent="0.15">
      <c r="A42" s="145">
        <v>32</v>
      </c>
      <c r="B42" s="148"/>
      <c r="C42" s="149"/>
      <c r="D42" s="150"/>
      <c r="E42" s="150"/>
      <c r="F42" s="150"/>
      <c r="G42" s="150"/>
    </row>
    <row r="43" spans="1:7" ht="24.75" customHeight="1" x14ac:dyDescent="0.15">
      <c r="A43" s="145">
        <v>33</v>
      </c>
      <c r="B43" s="148"/>
      <c r="C43" s="149"/>
      <c r="D43" s="150"/>
      <c r="E43" s="150"/>
      <c r="F43" s="150"/>
      <c r="G43" s="150"/>
    </row>
    <row r="44" spans="1:7" ht="24.75" customHeight="1" x14ac:dyDescent="0.15">
      <c r="A44" s="145">
        <v>34</v>
      </c>
      <c r="B44" s="148"/>
      <c r="C44" s="149"/>
      <c r="D44" s="150"/>
      <c r="E44" s="150"/>
      <c r="F44" s="150"/>
      <c r="G44" s="150"/>
    </row>
    <row r="45" spans="1:7" ht="24.75" customHeight="1" x14ac:dyDescent="0.15">
      <c r="A45" s="145">
        <v>35</v>
      </c>
      <c r="B45" s="148"/>
      <c r="C45" s="149"/>
      <c r="D45" s="150"/>
      <c r="E45" s="150"/>
      <c r="F45" s="150"/>
      <c r="G45" s="150"/>
    </row>
    <row r="46" spans="1:7" ht="24.75" customHeight="1" x14ac:dyDescent="0.15">
      <c r="A46" s="145">
        <v>36</v>
      </c>
      <c r="B46" s="148"/>
      <c r="C46" s="149"/>
      <c r="D46" s="150"/>
      <c r="E46" s="150"/>
      <c r="F46" s="150"/>
      <c r="G46" s="150"/>
    </row>
    <row r="47" spans="1:7" ht="24.75" customHeight="1" x14ac:dyDescent="0.15">
      <c r="A47" s="145">
        <v>37</v>
      </c>
      <c r="B47" s="148"/>
      <c r="C47" s="149"/>
      <c r="D47" s="150"/>
      <c r="E47" s="150"/>
      <c r="F47" s="150"/>
      <c r="G47" s="150"/>
    </row>
    <row r="48" spans="1:7" ht="24.75" customHeight="1" x14ac:dyDescent="0.15">
      <c r="A48" s="145">
        <v>38</v>
      </c>
      <c r="B48" s="148"/>
      <c r="C48" s="149"/>
      <c r="D48" s="150"/>
      <c r="E48" s="150"/>
      <c r="F48" s="150"/>
      <c r="G48" s="150"/>
    </row>
    <row r="49" spans="1:7" ht="24.75" customHeight="1" x14ac:dyDescent="0.15">
      <c r="A49" s="145">
        <v>39</v>
      </c>
      <c r="B49" s="148"/>
      <c r="C49" s="149"/>
      <c r="D49" s="150"/>
      <c r="E49" s="150"/>
      <c r="F49" s="150"/>
      <c r="G49" s="150"/>
    </row>
    <row r="50" spans="1:7" ht="24.75" customHeight="1" x14ac:dyDescent="0.15">
      <c r="A50" s="145">
        <v>40</v>
      </c>
      <c r="B50" s="148"/>
      <c r="C50" s="149"/>
      <c r="D50" s="150"/>
      <c r="E50" s="150"/>
      <c r="F50" s="150"/>
      <c r="G50" s="150"/>
    </row>
    <row r="51" spans="1:7" ht="24.75" customHeight="1" x14ac:dyDescent="0.15">
      <c r="A51" s="145">
        <v>41</v>
      </c>
      <c r="B51" s="148"/>
      <c r="C51" s="149"/>
      <c r="D51" s="150"/>
      <c r="E51" s="150"/>
      <c r="F51" s="150"/>
      <c r="G51" s="150"/>
    </row>
    <row r="52" spans="1:7" ht="24.75" customHeight="1" x14ac:dyDescent="0.15">
      <c r="A52" s="145">
        <v>42</v>
      </c>
      <c r="B52" s="148"/>
      <c r="C52" s="149"/>
      <c r="D52" s="150"/>
      <c r="E52" s="150"/>
      <c r="F52" s="150"/>
      <c r="G52" s="150"/>
    </row>
    <row r="53" spans="1:7" ht="24.75" customHeight="1" x14ac:dyDescent="0.15">
      <c r="A53" s="145">
        <v>43</v>
      </c>
      <c r="B53" s="148"/>
      <c r="C53" s="149"/>
      <c r="D53" s="150"/>
      <c r="E53" s="150"/>
      <c r="F53" s="150"/>
      <c r="G53" s="150"/>
    </row>
    <row r="54" spans="1:7" ht="24.75" customHeight="1" x14ac:dyDescent="0.15">
      <c r="A54" s="145">
        <v>44</v>
      </c>
      <c r="B54" s="148"/>
      <c r="C54" s="149"/>
      <c r="D54" s="150"/>
      <c r="E54" s="150"/>
      <c r="F54" s="150"/>
      <c r="G54" s="150"/>
    </row>
    <row r="55" spans="1:7" ht="24.75" customHeight="1" x14ac:dyDescent="0.15">
      <c r="A55" s="145">
        <v>45</v>
      </c>
      <c r="B55" s="148"/>
      <c r="C55" s="149"/>
      <c r="D55" s="150"/>
      <c r="E55" s="150"/>
      <c r="F55" s="150"/>
      <c r="G55" s="150"/>
    </row>
    <row r="56" spans="1:7" ht="24.75" customHeight="1" x14ac:dyDescent="0.15">
      <c r="A56" s="145">
        <v>46</v>
      </c>
      <c r="B56" s="148"/>
      <c r="C56" s="149"/>
      <c r="D56" s="150"/>
      <c r="E56" s="150"/>
      <c r="F56" s="150"/>
      <c r="G56" s="150"/>
    </row>
    <row r="57" spans="1:7" ht="24.75" customHeight="1" x14ac:dyDescent="0.15">
      <c r="A57" s="145">
        <v>47</v>
      </c>
      <c r="B57" s="148"/>
      <c r="C57" s="149"/>
      <c r="D57" s="150"/>
      <c r="E57" s="150"/>
      <c r="F57" s="150"/>
      <c r="G57" s="150"/>
    </row>
    <row r="58" spans="1:7" ht="24.75" customHeight="1" x14ac:dyDescent="0.15">
      <c r="A58" s="145">
        <v>48</v>
      </c>
      <c r="B58" s="148"/>
      <c r="C58" s="149"/>
      <c r="D58" s="150"/>
      <c r="E58" s="150"/>
      <c r="F58" s="150"/>
      <c r="G58" s="150"/>
    </row>
    <row r="59" spans="1:7" ht="24.75" customHeight="1" x14ac:dyDescent="0.15">
      <c r="A59" s="145">
        <v>49</v>
      </c>
      <c r="B59" s="148"/>
      <c r="C59" s="149"/>
      <c r="D59" s="150"/>
      <c r="E59" s="150"/>
      <c r="F59" s="150"/>
      <c r="G59" s="150"/>
    </row>
    <row r="60" spans="1:7" ht="24.75" customHeight="1" x14ac:dyDescent="0.15">
      <c r="A60" s="145">
        <v>50</v>
      </c>
      <c r="B60" s="148"/>
      <c r="C60" s="149"/>
      <c r="D60" s="150"/>
      <c r="E60" s="150"/>
      <c r="F60" s="150"/>
      <c r="G60" s="150"/>
    </row>
    <row r="61" spans="1:7" ht="24.75" customHeight="1" x14ac:dyDescent="0.15">
      <c r="A61" s="145">
        <v>51</v>
      </c>
      <c r="B61" s="148"/>
      <c r="C61" s="149"/>
      <c r="D61" s="150"/>
      <c r="E61" s="150"/>
      <c r="F61" s="150"/>
      <c r="G61" s="150"/>
    </row>
    <row r="62" spans="1:7" ht="24.75" customHeight="1" x14ac:dyDescent="0.15">
      <c r="A62" s="145">
        <v>52</v>
      </c>
      <c r="B62" s="148"/>
      <c r="C62" s="149"/>
      <c r="D62" s="150"/>
      <c r="E62" s="150"/>
      <c r="F62" s="150"/>
      <c r="G62" s="150"/>
    </row>
    <row r="63" spans="1:7" ht="24.75" customHeight="1" x14ac:dyDescent="0.15">
      <c r="A63" s="145">
        <v>53</v>
      </c>
      <c r="B63" s="148"/>
      <c r="C63" s="149"/>
      <c r="D63" s="150"/>
      <c r="E63" s="150"/>
      <c r="F63" s="150"/>
      <c r="G63" s="150"/>
    </row>
    <row r="64" spans="1:7" ht="24.75" customHeight="1" x14ac:dyDescent="0.15">
      <c r="A64" s="145">
        <v>54</v>
      </c>
      <c r="B64" s="148"/>
      <c r="C64" s="149"/>
      <c r="D64" s="150"/>
      <c r="E64" s="150"/>
      <c r="F64" s="150"/>
      <c r="G64" s="150"/>
    </row>
    <row r="65" spans="1:7" ht="24.75" customHeight="1" x14ac:dyDescent="0.15">
      <c r="A65" s="145">
        <v>55</v>
      </c>
      <c r="B65" s="148"/>
      <c r="C65" s="149"/>
      <c r="D65" s="150"/>
      <c r="E65" s="150"/>
      <c r="F65" s="150"/>
      <c r="G65" s="150"/>
    </row>
    <row r="66" spans="1:7" ht="24.75" customHeight="1" x14ac:dyDescent="0.15">
      <c r="A66" s="145">
        <v>56</v>
      </c>
      <c r="B66" s="148"/>
      <c r="C66" s="149"/>
      <c r="D66" s="150"/>
      <c r="E66" s="150"/>
      <c r="F66" s="150"/>
      <c r="G66" s="150"/>
    </row>
    <row r="67" spans="1:7" ht="24.75" customHeight="1" x14ac:dyDescent="0.15">
      <c r="A67" s="145">
        <v>57</v>
      </c>
      <c r="B67" s="148"/>
      <c r="C67" s="149"/>
      <c r="D67" s="150"/>
      <c r="E67" s="150"/>
      <c r="F67" s="150"/>
      <c r="G67" s="150"/>
    </row>
    <row r="68" spans="1:7" ht="24.75" customHeight="1" x14ac:dyDescent="0.15">
      <c r="A68" s="145">
        <v>58</v>
      </c>
      <c r="B68" s="148"/>
      <c r="C68" s="149"/>
      <c r="D68" s="150"/>
      <c r="E68" s="150"/>
      <c r="F68" s="150"/>
      <c r="G68" s="150"/>
    </row>
    <row r="69" spans="1:7" ht="24.75" customHeight="1" x14ac:dyDescent="0.15">
      <c r="A69" s="145">
        <v>59</v>
      </c>
      <c r="B69" s="148"/>
      <c r="C69" s="149"/>
      <c r="D69" s="150"/>
      <c r="E69" s="150"/>
      <c r="F69" s="150"/>
      <c r="G69" s="150"/>
    </row>
    <row r="70" spans="1:7" ht="24.75" customHeight="1" x14ac:dyDescent="0.15">
      <c r="A70" s="145">
        <v>60</v>
      </c>
      <c r="B70" s="148"/>
      <c r="C70" s="149"/>
      <c r="D70" s="150"/>
      <c r="E70" s="150"/>
      <c r="F70" s="150"/>
      <c r="G70" s="150"/>
    </row>
    <row r="99" spans="1:7" hidden="1" x14ac:dyDescent="0.15">
      <c r="B99" s="151"/>
      <c r="C99" s="151" t="s">
        <v>70</v>
      </c>
      <c r="D99" s="151" t="s">
        <v>71</v>
      </c>
      <c r="E99" s="151" t="s">
        <v>65</v>
      </c>
      <c r="F99" s="151" t="s">
        <v>21</v>
      </c>
      <c r="G99" s="151" t="s">
        <v>521</v>
      </c>
    </row>
    <row r="100" spans="1:7" hidden="1" x14ac:dyDescent="0.15">
      <c r="B100" s="152" t="s">
        <v>522</v>
      </c>
      <c r="C100" s="145">
        <f>COUNTA(C11:C70)</f>
        <v>0</v>
      </c>
      <c r="D100" s="145">
        <f>COUNTA(D11:D70)</f>
        <v>0</v>
      </c>
      <c r="E100" s="145">
        <f>COUNTA(E11:E70)</f>
        <v>0</v>
      </c>
      <c r="F100" s="145">
        <f>COUNTA(F11:F70)</f>
        <v>0</v>
      </c>
      <c r="G100" s="145">
        <f>COUNTA(G11:G70)</f>
        <v>0</v>
      </c>
    </row>
    <row r="101" spans="1:7" hidden="1" x14ac:dyDescent="0.15"/>
    <row r="102" spans="1:7" hidden="1" x14ac:dyDescent="0.15">
      <c r="A102" s="145"/>
      <c r="B102" s="151" t="s">
        <v>116</v>
      </c>
      <c r="C102" s="151" t="s">
        <v>70</v>
      </c>
      <c r="D102" s="151" t="s">
        <v>71</v>
      </c>
      <c r="E102" s="151" t="s">
        <v>65</v>
      </c>
      <c r="F102" s="151" t="s">
        <v>21</v>
      </c>
      <c r="G102" s="151" t="s">
        <v>521</v>
      </c>
    </row>
    <row r="103" spans="1:7" hidden="1" x14ac:dyDescent="0.15">
      <c r="A103" s="145">
        <v>1</v>
      </c>
      <c r="B103" s="151" t="str">
        <f>IF(技術者一覧表!D6="","",技術者一覧表!D6)</f>
        <v/>
      </c>
      <c r="C103" s="152" t="s">
        <v>523</v>
      </c>
      <c r="D103" s="152" t="s">
        <v>524</v>
      </c>
      <c r="E103" s="152" t="s">
        <v>525</v>
      </c>
      <c r="F103" s="152" t="s">
        <v>526</v>
      </c>
      <c r="G103" s="152" t="s">
        <v>527</v>
      </c>
    </row>
    <row r="104" spans="1:7" hidden="1" x14ac:dyDescent="0.15">
      <c r="A104" s="145">
        <v>2</v>
      </c>
      <c r="B104" s="151" t="str">
        <f>IF(技術者一覧表!D7="","",技術者一覧表!D7)</f>
        <v/>
      </c>
      <c r="C104" s="152" t="s">
        <v>527</v>
      </c>
      <c r="D104" s="152" t="s">
        <v>528</v>
      </c>
      <c r="E104" s="152" t="s">
        <v>529</v>
      </c>
      <c r="F104" s="152" t="s">
        <v>530</v>
      </c>
      <c r="G104" s="152" t="s">
        <v>531</v>
      </c>
    </row>
    <row r="105" spans="1:7" hidden="1" x14ac:dyDescent="0.15">
      <c r="A105" s="145">
        <v>3</v>
      </c>
      <c r="B105" s="151" t="str">
        <f>IF(技術者一覧表!D8="","",技術者一覧表!D8)</f>
        <v/>
      </c>
      <c r="C105" s="152" t="s">
        <v>529</v>
      </c>
      <c r="D105" s="152"/>
      <c r="E105" s="152" t="s">
        <v>532</v>
      </c>
      <c r="F105" s="152" t="s">
        <v>531</v>
      </c>
      <c r="G105" s="152" t="s">
        <v>533</v>
      </c>
    </row>
    <row r="106" spans="1:7" hidden="1" x14ac:dyDescent="0.15">
      <c r="A106" s="145">
        <v>4</v>
      </c>
      <c r="B106" s="151" t="str">
        <f>IF(技術者一覧表!D9="","",技術者一覧表!D9)</f>
        <v/>
      </c>
      <c r="C106" s="152" t="s">
        <v>532</v>
      </c>
      <c r="D106" s="152"/>
      <c r="E106" s="152" t="s">
        <v>534</v>
      </c>
      <c r="F106" s="152" t="s">
        <v>533</v>
      </c>
      <c r="G106" s="152" t="s">
        <v>535</v>
      </c>
    </row>
    <row r="107" spans="1:7" hidden="1" x14ac:dyDescent="0.15">
      <c r="A107" s="145">
        <v>5</v>
      </c>
      <c r="B107" s="151" t="str">
        <f>IF(技術者一覧表!D10="","",技術者一覧表!D10)</f>
        <v/>
      </c>
      <c r="C107" s="152" t="s">
        <v>536</v>
      </c>
      <c r="D107" s="152"/>
      <c r="E107" s="152"/>
      <c r="F107" s="152" t="s">
        <v>537</v>
      </c>
      <c r="G107" s="152" t="s">
        <v>538</v>
      </c>
    </row>
    <row r="108" spans="1:7" hidden="1" x14ac:dyDescent="0.15">
      <c r="A108" s="145">
        <v>6</v>
      </c>
      <c r="B108" s="151" t="str">
        <f>IF(技術者一覧表!D11="","",技術者一覧表!D11)</f>
        <v/>
      </c>
      <c r="C108" s="151"/>
      <c r="D108" s="151"/>
      <c r="E108" s="151"/>
      <c r="F108" s="152" t="s">
        <v>535</v>
      </c>
      <c r="G108" s="151"/>
    </row>
    <row r="109" spans="1:7" hidden="1" x14ac:dyDescent="0.15">
      <c r="A109" s="145">
        <v>7</v>
      </c>
      <c r="B109" s="151" t="str">
        <f>IF(技術者一覧表!D12="","",技術者一覧表!D12)</f>
        <v/>
      </c>
      <c r="C109" s="151"/>
      <c r="D109" s="151"/>
      <c r="E109" s="151"/>
      <c r="F109" s="152" t="s">
        <v>538</v>
      </c>
      <c r="G109" s="151"/>
    </row>
    <row r="110" spans="1:7" hidden="1" x14ac:dyDescent="0.15">
      <c r="A110" s="145">
        <v>8</v>
      </c>
      <c r="B110" s="151" t="str">
        <f>IF(技術者一覧表!D13="","",技術者一覧表!D13)</f>
        <v/>
      </c>
      <c r="C110" s="151"/>
      <c r="D110" s="151"/>
      <c r="E110" s="151"/>
      <c r="F110" s="151"/>
      <c r="G110" s="151"/>
    </row>
    <row r="111" spans="1:7" hidden="1" x14ac:dyDescent="0.15">
      <c r="A111" s="145">
        <v>9</v>
      </c>
      <c r="B111" s="151" t="str">
        <f>IF(技術者一覧表!D14="","",技術者一覧表!D14)</f>
        <v/>
      </c>
      <c r="C111" s="151"/>
      <c r="D111" s="151"/>
      <c r="E111" s="151"/>
      <c r="F111" s="151"/>
      <c r="G111" s="151"/>
    </row>
    <row r="112" spans="1:7" hidden="1" x14ac:dyDescent="0.15">
      <c r="A112" s="145">
        <v>10</v>
      </c>
      <c r="B112" s="151" t="str">
        <f>IF(技術者一覧表!D15="","",技術者一覧表!D15)</f>
        <v/>
      </c>
      <c r="C112" s="151"/>
      <c r="D112" s="151"/>
      <c r="E112" s="151"/>
      <c r="F112" s="151"/>
      <c r="G112" s="151"/>
    </row>
    <row r="113" spans="1:7" hidden="1" x14ac:dyDescent="0.15">
      <c r="A113" s="145">
        <v>11</v>
      </c>
      <c r="B113" s="151" t="str">
        <f>IF(技術者一覧表!D16="","",技術者一覧表!D16)</f>
        <v/>
      </c>
      <c r="C113" s="151"/>
      <c r="D113" s="151"/>
      <c r="E113" s="151"/>
      <c r="F113" s="151"/>
      <c r="G113" s="151"/>
    </row>
    <row r="114" spans="1:7" hidden="1" x14ac:dyDescent="0.15">
      <c r="A114" s="145">
        <v>12</v>
      </c>
      <c r="B114" s="151" t="str">
        <f>IF(技術者一覧表!D17="","",技術者一覧表!D17)</f>
        <v/>
      </c>
      <c r="C114" s="151"/>
      <c r="D114" s="151"/>
      <c r="E114" s="151"/>
      <c r="F114" s="151"/>
      <c r="G114" s="151"/>
    </row>
    <row r="115" spans="1:7" hidden="1" x14ac:dyDescent="0.15">
      <c r="A115" s="145">
        <v>13</v>
      </c>
      <c r="B115" s="151" t="str">
        <f>IF(技術者一覧表!D18="","",技術者一覧表!D18)</f>
        <v/>
      </c>
      <c r="C115" s="151"/>
      <c r="D115" s="151"/>
      <c r="E115" s="151"/>
      <c r="F115" s="151"/>
      <c r="G115" s="151"/>
    </row>
    <row r="116" spans="1:7" hidden="1" x14ac:dyDescent="0.15">
      <c r="A116" s="145">
        <v>14</v>
      </c>
      <c r="B116" s="151" t="str">
        <f>IF(技術者一覧表!D19="","",技術者一覧表!D19)</f>
        <v/>
      </c>
      <c r="C116" s="151"/>
      <c r="D116" s="151"/>
      <c r="E116" s="151"/>
      <c r="F116" s="151"/>
      <c r="G116" s="151"/>
    </row>
    <row r="117" spans="1:7" hidden="1" x14ac:dyDescent="0.15">
      <c r="A117" s="145">
        <v>15</v>
      </c>
      <c r="B117" s="151" t="str">
        <f>IF(技術者一覧表!D20="","",技術者一覧表!D20)</f>
        <v/>
      </c>
      <c r="C117" s="151"/>
      <c r="D117" s="151"/>
      <c r="E117" s="151"/>
      <c r="F117" s="151"/>
      <c r="G117" s="151"/>
    </row>
    <row r="118" spans="1:7" hidden="1" x14ac:dyDescent="0.15">
      <c r="A118" s="145">
        <v>16</v>
      </c>
      <c r="B118" s="151" t="str">
        <f>IF(技術者一覧表!D21="","",技術者一覧表!D21)</f>
        <v/>
      </c>
      <c r="C118" s="151"/>
      <c r="D118" s="151"/>
      <c r="E118" s="151"/>
      <c r="F118" s="151"/>
      <c r="G118" s="151"/>
    </row>
    <row r="119" spans="1:7" hidden="1" x14ac:dyDescent="0.15">
      <c r="A119" s="145">
        <v>17</v>
      </c>
      <c r="B119" s="151" t="str">
        <f>IF(技術者一覧表!D22="","",技術者一覧表!D22)</f>
        <v/>
      </c>
      <c r="C119" s="151"/>
      <c r="D119" s="151"/>
      <c r="E119" s="151"/>
      <c r="F119" s="151"/>
      <c r="G119" s="151"/>
    </row>
    <row r="120" spans="1:7" hidden="1" x14ac:dyDescent="0.15">
      <c r="A120" s="145">
        <v>18</v>
      </c>
      <c r="B120" s="151" t="str">
        <f>IF(技術者一覧表!D23="","",技術者一覧表!D23)</f>
        <v/>
      </c>
      <c r="C120" s="151"/>
      <c r="D120" s="151"/>
      <c r="E120" s="151"/>
      <c r="F120" s="151"/>
      <c r="G120" s="151"/>
    </row>
    <row r="121" spans="1:7" hidden="1" x14ac:dyDescent="0.15">
      <c r="A121" s="145">
        <v>19</v>
      </c>
      <c r="B121" s="151" t="str">
        <f>IF(技術者一覧表!D24="","",技術者一覧表!D24)</f>
        <v/>
      </c>
      <c r="C121" s="151"/>
      <c r="D121" s="151"/>
      <c r="E121" s="151"/>
      <c r="F121" s="151"/>
      <c r="G121" s="151"/>
    </row>
    <row r="122" spans="1:7" hidden="1" x14ac:dyDescent="0.15">
      <c r="A122" s="145">
        <v>20</v>
      </c>
      <c r="B122" s="151" t="str">
        <f>IF(技術者一覧表!D25="","",技術者一覧表!D25)</f>
        <v/>
      </c>
      <c r="C122" s="151"/>
      <c r="D122" s="151"/>
      <c r="E122" s="151"/>
      <c r="F122" s="151"/>
      <c r="G122" s="151"/>
    </row>
    <row r="123" spans="1:7" hidden="1" x14ac:dyDescent="0.15">
      <c r="A123" s="145">
        <v>21</v>
      </c>
      <c r="B123" s="151" t="str">
        <f>IF(技術者一覧表!D26="","",技術者一覧表!D26)</f>
        <v/>
      </c>
      <c r="C123" s="151"/>
      <c r="D123" s="151"/>
      <c r="E123" s="151"/>
      <c r="F123" s="151"/>
      <c r="G123" s="151"/>
    </row>
    <row r="124" spans="1:7" hidden="1" x14ac:dyDescent="0.15">
      <c r="A124" s="145">
        <v>22</v>
      </c>
      <c r="B124" s="151" t="str">
        <f>IF(技術者一覧表!D27="","",技術者一覧表!D27)</f>
        <v/>
      </c>
      <c r="C124" s="151"/>
      <c r="D124" s="151"/>
      <c r="E124" s="151"/>
      <c r="F124" s="151"/>
      <c r="G124" s="151"/>
    </row>
    <row r="125" spans="1:7" hidden="1" x14ac:dyDescent="0.15">
      <c r="A125" s="145">
        <v>23</v>
      </c>
      <c r="B125" s="151" t="str">
        <f>IF(技術者一覧表!D28="","",技術者一覧表!D28)</f>
        <v/>
      </c>
      <c r="C125" s="151"/>
      <c r="D125" s="151"/>
      <c r="E125" s="151"/>
      <c r="F125" s="151"/>
      <c r="G125" s="151"/>
    </row>
    <row r="126" spans="1:7" hidden="1" x14ac:dyDescent="0.15">
      <c r="A126" s="145">
        <v>24</v>
      </c>
      <c r="B126" s="151" t="str">
        <f>IF(技術者一覧表!D29="","",技術者一覧表!D29)</f>
        <v/>
      </c>
      <c r="C126" s="151"/>
      <c r="D126" s="151"/>
      <c r="E126" s="151"/>
      <c r="F126" s="151"/>
      <c r="G126" s="151"/>
    </row>
    <row r="127" spans="1:7" hidden="1" x14ac:dyDescent="0.15">
      <c r="A127" s="145">
        <v>25</v>
      </c>
      <c r="B127" s="151" t="str">
        <f>IF(技術者一覧表!D30="","",技術者一覧表!D30)</f>
        <v/>
      </c>
      <c r="C127" s="151"/>
      <c r="D127" s="151"/>
      <c r="E127" s="151"/>
      <c r="F127" s="151"/>
      <c r="G127" s="151"/>
    </row>
    <row r="128" spans="1:7" hidden="1" x14ac:dyDescent="0.15">
      <c r="A128" s="145">
        <v>26</v>
      </c>
      <c r="B128" s="151" t="str">
        <f>IF(技術者一覧表!D31="","",技術者一覧表!D31)</f>
        <v/>
      </c>
      <c r="C128" s="151"/>
      <c r="D128" s="151"/>
      <c r="E128" s="151"/>
      <c r="F128" s="151"/>
      <c r="G128" s="151"/>
    </row>
    <row r="129" spans="1:7" hidden="1" x14ac:dyDescent="0.15">
      <c r="A129" s="145">
        <v>27</v>
      </c>
      <c r="B129" s="151" t="str">
        <f>IF(技術者一覧表!D32="","",技術者一覧表!D32)</f>
        <v/>
      </c>
      <c r="C129" s="151"/>
      <c r="D129" s="151"/>
      <c r="E129" s="151"/>
      <c r="F129" s="151"/>
      <c r="G129" s="151"/>
    </row>
    <row r="130" spans="1:7" hidden="1" x14ac:dyDescent="0.15">
      <c r="A130" s="145">
        <v>28</v>
      </c>
      <c r="B130" s="151" t="str">
        <f>IF(技術者一覧表!D33="","",技術者一覧表!D33)</f>
        <v/>
      </c>
      <c r="C130" s="151"/>
      <c r="D130" s="151"/>
      <c r="E130" s="151"/>
      <c r="F130" s="151"/>
      <c r="G130" s="151"/>
    </row>
    <row r="131" spans="1:7" hidden="1" x14ac:dyDescent="0.15">
      <c r="A131" s="145">
        <v>29</v>
      </c>
      <c r="B131" s="151" t="str">
        <f>IF(技術者一覧表!D34="","",技術者一覧表!D34)</f>
        <v/>
      </c>
      <c r="C131" s="151"/>
      <c r="D131" s="151"/>
      <c r="E131" s="151"/>
      <c r="F131" s="151"/>
      <c r="G131" s="151"/>
    </row>
    <row r="132" spans="1:7" hidden="1" x14ac:dyDescent="0.15">
      <c r="A132" s="145">
        <v>30</v>
      </c>
      <c r="B132" s="151" t="str">
        <f>IF(技術者一覧表!D35="","",技術者一覧表!D35)</f>
        <v/>
      </c>
      <c r="C132" s="151"/>
      <c r="D132" s="151"/>
      <c r="E132" s="151"/>
      <c r="F132" s="151"/>
      <c r="G132" s="151"/>
    </row>
    <row r="133" spans="1:7" hidden="1" x14ac:dyDescent="0.15">
      <c r="A133" s="145">
        <v>31</v>
      </c>
      <c r="B133" s="151" t="str">
        <f>IF(技術者一覧表!D36="","",技術者一覧表!D36)</f>
        <v/>
      </c>
      <c r="C133" s="151"/>
      <c r="D133" s="151"/>
      <c r="E133" s="151"/>
      <c r="F133" s="151"/>
      <c r="G133" s="151"/>
    </row>
    <row r="134" spans="1:7" hidden="1" x14ac:dyDescent="0.15">
      <c r="A134" s="145">
        <v>32</v>
      </c>
      <c r="B134" s="151" t="str">
        <f>IF(技術者一覧表!D37="","",技術者一覧表!D37)</f>
        <v/>
      </c>
      <c r="C134" s="151"/>
      <c r="D134" s="151"/>
      <c r="E134" s="151"/>
      <c r="F134" s="151"/>
      <c r="G134" s="151"/>
    </row>
    <row r="135" spans="1:7" hidden="1" x14ac:dyDescent="0.15">
      <c r="A135" s="145">
        <v>33</v>
      </c>
      <c r="B135" s="151" t="str">
        <f>IF(技術者一覧表!D38="","",技術者一覧表!D38)</f>
        <v/>
      </c>
      <c r="C135" s="151"/>
      <c r="D135" s="151"/>
      <c r="E135" s="151"/>
      <c r="F135" s="151"/>
      <c r="G135" s="151"/>
    </row>
    <row r="136" spans="1:7" hidden="1" x14ac:dyDescent="0.15">
      <c r="A136" s="145">
        <v>34</v>
      </c>
      <c r="B136" s="151" t="str">
        <f>IF(技術者一覧表!D39="","",技術者一覧表!D39)</f>
        <v/>
      </c>
      <c r="C136" s="151"/>
      <c r="D136" s="151"/>
      <c r="E136" s="151"/>
      <c r="F136" s="151"/>
      <c r="G136" s="151"/>
    </row>
    <row r="137" spans="1:7" hidden="1" x14ac:dyDescent="0.15">
      <c r="A137" s="145">
        <v>35</v>
      </c>
      <c r="B137" s="151" t="str">
        <f>IF(技術者一覧表!D40="","",技術者一覧表!D40)</f>
        <v/>
      </c>
      <c r="C137" s="151"/>
      <c r="D137" s="151"/>
      <c r="E137" s="151"/>
      <c r="F137" s="151"/>
      <c r="G137" s="151"/>
    </row>
    <row r="138" spans="1:7" hidden="1" x14ac:dyDescent="0.15">
      <c r="A138" s="145">
        <v>36</v>
      </c>
      <c r="B138" s="151" t="str">
        <f>IF(技術者一覧表!D41="","",技術者一覧表!D41)</f>
        <v/>
      </c>
      <c r="C138" s="151"/>
      <c r="D138" s="151"/>
      <c r="E138" s="151"/>
      <c r="F138" s="151"/>
      <c r="G138" s="151"/>
    </row>
    <row r="139" spans="1:7" hidden="1" x14ac:dyDescent="0.15">
      <c r="A139" s="145">
        <v>37</v>
      </c>
      <c r="B139" s="151" t="str">
        <f>IF(技術者一覧表!D42="","",技術者一覧表!D42)</f>
        <v/>
      </c>
      <c r="C139" s="151"/>
      <c r="D139" s="151"/>
      <c r="E139" s="151"/>
      <c r="F139" s="151"/>
      <c r="G139" s="151"/>
    </row>
    <row r="140" spans="1:7" hidden="1" x14ac:dyDescent="0.15">
      <c r="A140" s="145">
        <v>38</v>
      </c>
      <c r="B140" s="151" t="str">
        <f>IF(技術者一覧表!D43="","",技術者一覧表!D43)</f>
        <v/>
      </c>
      <c r="C140" s="151"/>
      <c r="D140" s="151"/>
      <c r="E140" s="151"/>
      <c r="F140" s="151"/>
      <c r="G140" s="151"/>
    </row>
    <row r="141" spans="1:7" hidden="1" x14ac:dyDescent="0.15">
      <c r="A141" s="145">
        <v>39</v>
      </c>
      <c r="B141" s="151" t="str">
        <f>IF(技術者一覧表!D44="","",技術者一覧表!D44)</f>
        <v/>
      </c>
      <c r="C141" s="151"/>
      <c r="D141" s="151"/>
      <c r="E141" s="151"/>
      <c r="F141" s="151"/>
      <c r="G141" s="151"/>
    </row>
    <row r="142" spans="1:7" hidden="1" x14ac:dyDescent="0.15">
      <c r="A142" s="145">
        <v>40</v>
      </c>
      <c r="B142" s="151" t="str">
        <f>IF(技術者一覧表!D45="","",技術者一覧表!D45)</f>
        <v/>
      </c>
      <c r="C142" s="151"/>
      <c r="D142" s="151"/>
      <c r="E142" s="151"/>
      <c r="F142" s="151"/>
      <c r="G142" s="151"/>
    </row>
    <row r="143" spans="1:7" hidden="1" x14ac:dyDescent="0.15">
      <c r="A143" s="145">
        <v>41</v>
      </c>
      <c r="B143" s="151" t="str">
        <f>IF(技術者一覧表!D46="","",技術者一覧表!D46)</f>
        <v/>
      </c>
      <c r="C143" s="151"/>
      <c r="D143" s="151"/>
      <c r="E143" s="151"/>
      <c r="F143" s="151"/>
      <c r="G143" s="151"/>
    </row>
    <row r="144" spans="1:7" hidden="1" x14ac:dyDescent="0.15">
      <c r="A144" s="145">
        <v>42</v>
      </c>
      <c r="B144" s="151" t="str">
        <f>IF(技術者一覧表!D47="","",技術者一覧表!D47)</f>
        <v/>
      </c>
      <c r="C144" s="151"/>
      <c r="D144" s="151"/>
      <c r="E144" s="151"/>
      <c r="F144" s="151"/>
      <c r="G144" s="151"/>
    </row>
    <row r="145" spans="1:7" hidden="1" x14ac:dyDescent="0.15">
      <c r="A145" s="145">
        <v>43</v>
      </c>
      <c r="B145" s="151" t="str">
        <f>IF(技術者一覧表!D48="","",技術者一覧表!D48)</f>
        <v/>
      </c>
      <c r="C145" s="151"/>
      <c r="D145" s="151"/>
      <c r="E145" s="151"/>
      <c r="F145" s="151"/>
      <c r="G145" s="151"/>
    </row>
    <row r="146" spans="1:7" hidden="1" x14ac:dyDescent="0.15">
      <c r="A146" s="145">
        <v>44</v>
      </c>
      <c r="B146" s="151" t="str">
        <f>IF(技術者一覧表!D49="","",技術者一覧表!D49)</f>
        <v/>
      </c>
      <c r="C146" s="151"/>
      <c r="D146" s="151"/>
      <c r="E146" s="151"/>
      <c r="F146" s="151"/>
      <c r="G146" s="151"/>
    </row>
    <row r="147" spans="1:7" hidden="1" x14ac:dyDescent="0.15">
      <c r="A147" s="145">
        <v>45</v>
      </c>
      <c r="B147" s="151" t="str">
        <f>IF(技術者一覧表!D50="","",技術者一覧表!D50)</f>
        <v/>
      </c>
      <c r="C147" s="151"/>
      <c r="D147" s="151"/>
      <c r="E147" s="151"/>
      <c r="F147" s="151"/>
      <c r="G147" s="151"/>
    </row>
    <row r="148" spans="1:7" hidden="1" x14ac:dyDescent="0.15">
      <c r="A148" s="145">
        <v>46</v>
      </c>
      <c r="B148" s="151" t="str">
        <f>IF(技術者一覧表!D51="","",技術者一覧表!D51)</f>
        <v/>
      </c>
      <c r="C148" s="151"/>
      <c r="D148" s="151"/>
      <c r="E148" s="151"/>
      <c r="F148" s="151"/>
      <c r="G148" s="151"/>
    </row>
    <row r="149" spans="1:7" hidden="1" x14ac:dyDescent="0.15">
      <c r="A149" s="145">
        <v>47</v>
      </c>
      <c r="B149" s="151" t="str">
        <f>IF(技術者一覧表!D52="","",技術者一覧表!D52)</f>
        <v/>
      </c>
      <c r="C149" s="151"/>
      <c r="D149" s="151"/>
      <c r="E149" s="151"/>
      <c r="F149" s="151"/>
      <c r="G149" s="151"/>
    </row>
    <row r="150" spans="1:7" hidden="1" x14ac:dyDescent="0.15">
      <c r="A150" s="145">
        <v>48</v>
      </c>
      <c r="B150" s="151" t="str">
        <f>IF(技術者一覧表!D53="","",技術者一覧表!D53)</f>
        <v/>
      </c>
      <c r="C150" s="151"/>
      <c r="D150" s="151"/>
      <c r="E150" s="151"/>
      <c r="F150" s="151"/>
      <c r="G150" s="151"/>
    </row>
    <row r="151" spans="1:7" hidden="1" x14ac:dyDescent="0.15">
      <c r="A151" s="145">
        <v>49</v>
      </c>
      <c r="B151" s="151" t="str">
        <f>IF(技術者一覧表!D54="","",技術者一覧表!D54)</f>
        <v/>
      </c>
      <c r="C151" s="151"/>
      <c r="D151" s="151"/>
      <c r="E151" s="151"/>
      <c r="F151" s="151"/>
      <c r="G151" s="151"/>
    </row>
    <row r="152" spans="1:7" hidden="1" x14ac:dyDescent="0.15">
      <c r="A152" s="145">
        <v>50</v>
      </c>
      <c r="B152" s="151" t="str">
        <f>IF(技術者一覧表!D55="","",技術者一覧表!D55)</f>
        <v/>
      </c>
      <c r="C152" s="151"/>
      <c r="D152" s="151"/>
      <c r="E152" s="151"/>
      <c r="F152" s="151"/>
      <c r="G152" s="151"/>
    </row>
    <row r="153" spans="1:7" hidden="1" x14ac:dyDescent="0.15">
      <c r="A153" s="145">
        <v>51</v>
      </c>
      <c r="B153" s="151" t="str">
        <f>IF(技術者一覧表!D56="","",技術者一覧表!D56)</f>
        <v/>
      </c>
      <c r="C153" s="151"/>
      <c r="D153" s="151"/>
      <c r="E153" s="151"/>
      <c r="F153" s="151"/>
      <c r="G153" s="151"/>
    </row>
    <row r="154" spans="1:7" hidden="1" x14ac:dyDescent="0.15">
      <c r="A154" s="145">
        <v>52</v>
      </c>
      <c r="B154" s="151" t="str">
        <f>IF(技術者一覧表!D57="","",技術者一覧表!D57)</f>
        <v/>
      </c>
      <c r="C154" s="151"/>
      <c r="D154" s="151"/>
      <c r="E154" s="151"/>
      <c r="F154" s="151"/>
      <c r="G154" s="151"/>
    </row>
    <row r="155" spans="1:7" hidden="1" x14ac:dyDescent="0.15">
      <c r="A155" s="145">
        <v>53</v>
      </c>
      <c r="B155" s="151" t="str">
        <f>IF(技術者一覧表!D58="","",技術者一覧表!D58)</f>
        <v/>
      </c>
      <c r="C155" s="151"/>
      <c r="D155" s="151"/>
      <c r="E155" s="151"/>
      <c r="F155" s="151"/>
      <c r="G155" s="151"/>
    </row>
    <row r="156" spans="1:7" hidden="1" x14ac:dyDescent="0.15">
      <c r="A156" s="145">
        <v>54</v>
      </c>
      <c r="B156" s="151" t="str">
        <f>IF(技術者一覧表!D59="","",技術者一覧表!D59)</f>
        <v/>
      </c>
      <c r="C156" s="151"/>
      <c r="D156" s="151"/>
      <c r="E156" s="151"/>
      <c r="F156" s="151"/>
      <c r="G156" s="151"/>
    </row>
    <row r="157" spans="1:7" hidden="1" x14ac:dyDescent="0.15">
      <c r="A157" s="145">
        <v>55</v>
      </c>
      <c r="B157" s="151" t="str">
        <f>IF(技術者一覧表!D60="","",技術者一覧表!D60)</f>
        <v/>
      </c>
      <c r="C157" s="151"/>
      <c r="D157" s="151"/>
      <c r="E157" s="151"/>
      <c r="F157" s="151"/>
      <c r="G157" s="151"/>
    </row>
    <row r="158" spans="1:7" hidden="1" x14ac:dyDescent="0.15">
      <c r="A158" s="145">
        <v>56</v>
      </c>
      <c r="B158" s="151" t="str">
        <f>IF(技術者一覧表!D61="","",技術者一覧表!D61)</f>
        <v/>
      </c>
      <c r="C158" s="151"/>
      <c r="D158" s="151"/>
      <c r="E158" s="151"/>
      <c r="F158" s="151"/>
      <c r="G158" s="151"/>
    </row>
    <row r="159" spans="1:7" hidden="1" x14ac:dyDescent="0.15">
      <c r="A159" s="145">
        <v>57</v>
      </c>
      <c r="B159" s="151" t="str">
        <f>IF(技術者一覧表!D62="","",技術者一覧表!D62)</f>
        <v/>
      </c>
      <c r="C159" s="151"/>
      <c r="D159" s="151"/>
      <c r="E159" s="151"/>
      <c r="F159" s="151"/>
      <c r="G159" s="151"/>
    </row>
    <row r="160" spans="1:7" hidden="1" x14ac:dyDescent="0.15">
      <c r="A160" s="145">
        <v>58</v>
      </c>
      <c r="B160" s="151" t="str">
        <f>IF(技術者一覧表!D63="","",技術者一覧表!D63)</f>
        <v/>
      </c>
      <c r="C160" s="151"/>
      <c r="D160" s="151"/>
      <c r="E160" s="151"/>
      <c r="F160" s="151"/>
      <c r="G160" s="151"/>
    </row>
    <row r="161" spans="1:7" hidden="1" x14ac:dyDescent="0.15">
      <c r="A161" s="145">
        <v>59</v>
      </c>
      <c r="B161" s="151" t="str">
        <f>IF(技術者一覧表!D64="","",技術者一覧表!D64)</f>
        <v/>
      </c>
      <c r="C161" s="151"/>
      <c r="D161" s="151"/>
      <c r="E161" s="151"/>
      <c r="F161" s="151"/>
      <c r="G161" s="151"/>
    </row>
    <row r="162" spans="1:7" hidden="1" x14ac:dyDescent="0.15">
      <c r="A162" s="145">
        <v>60</v>
      </c>
      <c r="B162" s="151" t="str">
        <f>IF(技術者一覧表!D65="","",技術者一覧表!D65)</f>
        <v/>
      </c>
      <c r="C162" s="151"/>
      <c r="D162" s="151"/>
      <c r="E162" s="151"/>
      <c r="F162" s="151"/>
      <c r="G162" s="151"/>
    </row>
    <row r="163" spans="1:7" hidden="1" x14ac:dyDescent="0.15">
      <c r="A163" s="145">
        <v>61</v>
      </c>
      <c r="B163" s="151" t="str">
        <f>IF(技術者一覧表!D66="","",技術者一覧表!D66)</f>
        <v/>
      </c>
      <c r="C163" s="151"/>
      <c r="D163" s="151"/>
      <c r="E163" s="151"/>
      <c r="F163" s="151"/>
      <c r="G163" s="151"/>
    </row>
    <row r="164" spans="1:7" hidden="1" x14ac:dyDescent="0.15">
      <c r="A164" s="145">
        <v>62</v>
      </c>
      <c r="B164" s="151" t="str">
        <f>IF(技術者一覧表!D67="","",技術者一覧表!D67)</f>
        <v/>
      </c>
      <c r="C164" s="151"/>
      <c r="D164" s="151"/>
      <c r="E164" s="151"/>
      <c r="F164" s="151"/>
      <c r="G164" s="151"/>
    </row>
    <row r="165" spans="1:7" hidden="1" x14ac:dyDescent="0.15">
      <c r="A165" s="145">
        <v>63</v>
      </c>
      <c r="B165" s="151" t="str">
        <f>IF(技術者一覧表!D68="","",技術者一覧表!D68)</f>
        <v/>
      </c>
      <c r="C165" s="151"/>
      <c r="D165" s="151"/>
      <c r="E165" s="151"/>
      <c r="F165" s="151"/>
      <c r="G165" s="151"/>
    </row>
    <row r="166" spans="1:7" hidden="1" x14ac:dyDescent="0.15">
      <c r="A166" s="145">
        <v>64</v>
      </c>
      <c r="B166" s="151" t="str">
        <f>IF(技術者一覧表!D69="","",技術者一覧表!D69)</f>
        <v/>
      </c>
      <c r="C166" s="151"/>
      <c r="D166" s="151"/>
      <c r="E166" s="151"/>
      <c r="F166" s="151"/>
      <c r="G166" s="151"/>
    </row>
    <row r="167" spans="1:7" hidden="1" x14ac:dyDescent="0.15">
      <c r="A167" s="145">
        <v>65</v>
      </c>
      <c r="B167" s="151" t="str">
        <f>IF(技術者一覧表!D70="","",技術者一覧表!D70)</f>
        <v/>
      </c>
      <c r="C167" s="151"/>
      <c r="D167" s="151"/>
      <c r="E167" s="151"/>
      <c r="F167" s="151"/>
      <c r="G167" s="151"/>
    </row>
    <row r="168" spans="1:7" hidden="1" x14ac:dyDescent="0.15">
      <c r="A168" s="145">
        <v>66</v>
      </c>
      <c r="B168" s="151" t="str">
        <f>IF(技術者一覧表!D71="","",技術者一覧表!D71)</f>
        <v/>
      </c>
      <c r="C168" s="151"/>
      <c r="D168" s="151"/>
      <c r="E168" s="151"/>
      <c r="F168" s="151"/>
      <c r="G168" s="151"/>
    </row>
    <row r="169" spans="1:7" hidden="1" x14ac:dyDescent="0.15">
      <c r="A169" s="145">
        <v>67</v>
      </c>
      <c r="B169" s="151" t="str">
        <f>IF(技術者一覧表!D72="","",技術者一覧表!D72)</f>
        <v/>
      </c>
      <c r="C169" s="151"/>
      <c r="D169" s="151"/>
      <c r="E169" s="151"/>
      <c r="F169" s="151"/>
      <c r="G169" s="151"/>
    </row>
    <row r="170" spans="1:7" hidden="1" x14ac:dyDescent="0.15">
      <c r="A170" s="145">
        <v>68</v>
      </c>
      <c r="B170" s="151" t="str">
        <f>IF(技術者一覧表!D73="","",技術者一覧表!D73)</f>
        <v/>
      </c>
      <c r="C170" s="151"/>
      <c r="D170" s="151"/>
      <c r="E170" s="151"/>
      <c r="F170" s="151"/>
      <c r="G170" s="151"/>
    </row>
    <row r="171" spans="1:7" hidden="1" x14ac:dyDescent="0.15">
      <c r="A171" s="145">
        <v>69</v>
      </c>
      <c r="B171" s="151" t="str">
        <f>IF(技術者一覧表!D74="","",技術者一覧表!D74)</f>
        <v/>
      </c>
      <c r="C171" s="151"/>
      <c r="D171" s="151"/>
      <c r="E171" s="151"/>
      <c r="F171" s="151"/>
      <c r="G171" s="151"/>
    </row>
    <row r="172" spans="1:7" hidden="1" x14ac:dyDescent="0.15">
      <c r="A172" s="145">
        <v>70</v>
      </c>
      <c r="B172" s="151" t="str">
        <f>IF(技術者一覧表!D75="","",技術者一覧表!D75)</f>
        <v/>
      </c>
      <c r="C172" s="151"/>
      <c r="D172" s="151"/>
      <c r="E172" s="151"/>
      <c r="F172" s="151"/>
      <c r="G172" s="151"/>
    </row>
    <row r="173" spans="1:7" hidden="1" x14ac:dyDescent="0.15">
      <c r="A173" s="145">
        <v>71</v>
      </c>
      <c r="B173" s="151" t="str">
        <f>IF(技術者一覧表!D76="","",技術者一覧表!D76)</f>
        <v/>
      </c>
      <c r="C173" s="151"/>
      <c r="D173" s="151"/>
      <c r="E173" s="151"/>
      <c r="F173" s="151"/>
      <c r="G173" s="151"/>
    </row>
    <row r="174" spans="1:7" hidden="1" x14ac:dyDescent="0.15">
      <c r="A174" s="145">
        <v>72</v>
      </c>
      <c r="B174" s="151" t="str">
        <f>IF(技術者一覧表!D77="","",技術者一覧表!D77)</f>
        <v/>
      </c>
      <c r="C174" s="151"/>
      <c r="D174" s="151"/>
      <c r="E174" s="151"/>
      <c r="F174" s="151"/>
      <c r="G174" s="151"/>
    </row>
    <row r="175" spans="1:7" hidden="1" x14ac:dyDescent="0.15">
      <c r="A175" s="145">
        <v>73</v>
      </c>
      <c r="B175" s="151" t="str">
        <f>IF(技術者一覧表!D78="","",技術者一覧表!D78)</f>
        <v/>
      </c>
      <c r="C175" s="151"/>
      <c r="D175" s="151"/>
      <c r="E175" s="151"/>
      <c r="F175" s="151"/>
      <c r="G175" s="151"/>
    </row>
    <row r="176" spans="1:7" hidden="1" x14ac:dyDescent="0.15">
      <c r="A176" s="145">
        <v>74</v>
      </c>
      <c r="B176" s="151" t="str">
        <f>IF(技術者一覧表!D79="","",技術者一覧表!D79)</f>
        <v/>
      </c>
      <c r="C176" s="151"/>
      <c r="D176" s="151"/>
      <c r="E176" s="151"/>
      <c r="F176" s="151"/>
      <c r="G176" s="151"/>
    </row>
    <row r="177" spans="1:7" hidden="1" x14ac:dyDescent="0.15">
      <c r="A177" s="145">
        <v>75</v>
      </c>
      <c r="B177" s="151" t="str">
        <f>IF(技術者一覧表!D80="","",技術者一覧表!D80)</f>
        <v/>
      </c>
      <c r="C177" s="151"/>
      <c r="D177" s="151"/>
      <c r="E177" s="151"/>
      <c r="F177" s="151"/>
      <c r="G177" s="151"/>
    </row>
    <row r="178" spans="1:7" hidden="1" x14ac:dyDescent="0.15">
      <c r="A178" s="145">
        <v>76</v>
      </c>
      <c r="B178" s="151" t="str">
        <f>IF(技術者一覧表!D81="","",技術者一覧表!D81)</f>
        <v/>
      </c>
      <c r="C178" s="151"/>
      <c r="D178" s="151"/>
      <c r="E178" s="151"/>
      <c r="F178" s="151"/>
      <c r="G178" s="151"/>
    </row>
    <row r="179" spans="1:7" hidden="1" x14ac:dyDescent="0.15">
      <c r="A179" s="145">
        <v>77</v>
      </c>
      <c r="B179" s="151" t="str">
        <f>IF(技術者一覧表!D82="","",技術者一覧表!D82)</f>
        <v/>
      </c>
      <c r="C179" s="151"/>
      <c r="D179" s="151"/>
      <c r="E179" s="151"/>
      <c r="F179" s="151"/>
      <c r="G179" s="151"/>
    </row>
    <row r="180" spans="1:7" hidden="1" x14ac:dyDescent="0.15">
      <c r="A180" s="145">
        <v>78</v>
      </c>
      <c r="B180" s="151" t="str">
        <f>IF(技術者一覧表!D83="","",技術者一覧表!D83)</f>
        <v/>
      </c>
      <c r="C180" s="151"/>
      <c r="D180" s="151"/>
      <c r="E180" s="151"/>
      <c r="F180" s="151"/>
      <c r="G180" s="151"/>
    </row>
    <row r="181" spans="1:7" hidden="1" x14ac:dyDescent="0.15">
      <c r="A181" s="145">
        <v>79</v>
      </c>
      <c r="B181" s="151" t="str">
        <f>IF(技術者一覧表!D84="","",技術者一覧表!D84)</f>
        <v/>
      </c>
      <c r="C181" s="151"/>
      <c r="D181" s="151"/>
      <c r="E181" s="151"/>
      <c r="F181" s="151"/>
      <c r="G181" s="151"/>
    </row>
    <row r="182" spans="1:7" hidden="1" x14ac:dyDescent="0.15">
      <c r="A182" s="145">
        <v>80</v>
      </c>
      <c r="B182" s="151" t="str">
        <f>IF(技術者一覧表!D85="","",技術者一覧表!D85)</f>
        <v/>
      </c>
      <c r="C182" s="151"/>
      <c r="D182" s="151"/>
      <c r="E182" s="151"/>
      <c r="F182" s="151"/>
      <c r="G182" s="151"/>
    </row>
    <row r="183" spans="1:7" hidden="1" x14ac:dyDescent="0.15">
      <c r="A183" s="145">
        <v>81</v>
      </c>
      <c r="B183" s="151" t="str">
        <f>IF(技術者一覧表!D86="","",技術者一覧表!D86)</f>
        <v/>
      </c>
      <c r="C183" s="151"/>
      <c r="D183" s="151"/>
      <c r="E183" s="151"/>
      <c r="F183" s="151"/>
      <c r="G183" s="151"/>
    </row>
    <row r="184" spans="1:7" hidden="1" x14ac:dyDescent="0.15">
      <c r="A184" s="145">
        <v>82</v>
      </c>
      <c r="B184" s="151" t="str">
        <f>IF(技術者一覧表!D87="","",技術者一覧表!D87)</f>
        <v/>
      </c>
      <c r="C184" s="151"/>
      <c r="D184" s="151"/>
      <c r="E184" s="151"/>
      <c r="F184" s="151"/>
      <c r="G184" s="151"/>
    </row>
    <row r="185" spans="1:7" hidden="1" x14ac:dyDescent="0.15">
      <c r="A185" s="145">
        <v>83</v>
      </c>
      <c r="B185" s="151" t="str">
        <f>IF(技術者一覧表!D88="","",技術者一覧表!D88)</f>
        <v/>
      </c>
      <c r="C185" s="151"/>
      <c r="D185" s="151"/>
      <c r="E185" s="151"/>
      <c r="F185" s="151"/>
      <c r="G185" s="151"/>
    </row>
    <row r="186" spans="1:7" hidden="1" x14ac:dyDescent="0.15">
      <c r="A186" s="145">
        <v>84</v>
      </c>
      <c r="B186" s="151" t="str">
        <f>IF(技術者一覧表!D89="","",技術者一覧表!D89)</f>
        <v/>
      </c>
      <c r="C186" s="151"/>
      <c r="D186" s="151"/>
      <c r="E186" s="151"/>
      <c r="F186" s="151"/>
      <c r="G186" s="151"/>
    </row>
    <row r="187" spans="1:7" hidden="1" x14ac:dyDescent="0.15">
      <c r="A187" s="145">
        <v>85</v>
      </c>
      <c r="B187" s="151" t="str">
        <f>IF(技術者一覧表!D90="","",技術者一覧表!D90)</f>
        <v/>
      </c>
      <c r="C187" s="151"/>
      <c r="D187" s="151"/>
      <c r="E187" s="151"/>
      <c r="F187" s="151"/>
      <c r="G187" s="151"/>
    </row>
    <row r="188" spans="1:7" hidden="1" x14ac:dyDescent="0.15">
      <c r="A188" s="145">
        <v>86</v>
      </c>
      <c r="B188" s="151" t="str">
        <f>IF(技術者一覧表!D91="","",技術者一覧表!D91)</f>
        <v/>
      </c>
      <c r="C188" s="151"/>
      <c r="D188" s="151"/>
      <c r="E188" s="151"/>
      <c r="F188" s="151"/>
      <c r="G188" s="151"/>
    </row>
    <row r="189" spans="1:7" hidden="1" x14ac:dyDescent="0.15">
      <c r="A189" s="145">
        <v>87</v>
      </c>
      <c r="B189" s="151" t="str">
        <f>IF(技術者一覧表!D92="","",技術者一覧表!D92)</f>
        <v/>
      </c>
      <c r="C189" s="151"/>
      <c r="D189" s="151"/>
      <c r="E189" s="151"/>
      <c r="F189" s="151"/>
      <c r="G189" s="151"/>
    </row>
    <row r="190" spans="1:7" hidden="1" x14ac:dyDescent="0.15">
      <c r="A190" s="145">
        <v>88</v>
      </c>
      <c r="B190" s="151" t="str">
        <f>IF(技術者一覧表!D93="","",技術者一覧表!D93)</f>
        <v/>
      </c>
      <c r="C190" s="151"/>
      <c r="D190" s="151"/>
      <c r="E190" s="151"/>
      <c r="F190" s="151"/>
      <c r="G190" s="151"/>
    </row>
    <row r="191" spans="1:7" hidden="1" x14ac:dyDescent="0.15">
      <c r="A191" s="145">
        <v>89</v>
      </c>
      <c r="B191" s="151" t="str">
        <f>IF(技術者一覧表!D94="","",技術者一覧表!D94)</f>
        <v/>
      </c>
      <c r="C191" s="151"/>
      <c r="D191" s="151"/>
      <c r="E191" s="151"/>
      <c r="F191" s="151"/>
      <c r="G191" s="151"/>
    </row>
    <row r="192" spans="1:7" hidden="1" x14ac:dyDescent="0.15">
      <c r="A192" s="145">
        <v>90</v>
      </c>
      <c r="B192" s="151" t="str">
        <f>IF(技術者一覧表!D95="","",技術者一覧表!D95)</f>
        <v/>
      </c>
      <c r="C192" s="151"/>
      <c r="D192" s="151"/>
      <c r="E192" s="151"/>
      <c r="F192" s="151"/>
      <c r="G192" s="151"/>
    </row>
    <row r="193" spans="1:7" hidden="1" x14ac:dyDescent="0.15">
      <c r="A193" s="145">
        <v>91</v>
      </c>
      <c r="B193" s="151" t="str">
        <f>IF(技術者一覧表!D96="","",技術者一覧表!D96)</f>
        <v/>
      </c>
      <c r="C193" s="151"/>
      <c r="D193" s="151"/>
      <c r="E193" s="151"/>
      <c r="F193" s="151"/>
      <c r="G193" s="151"/>
    </row>
    <row r="194" spans="1:7" hidden="1" x14ac:dyDescent="0.15">
      <c r="A194" s="145">
        <v>92</v>
      </c>
      <c r="B194" s="151" t="str">
        <f>IF(技術者一覧表!D97="","",技術者一覧表!D97)</f>
        <v/>
      </c>
      <c r="C194" s="151"/>
      <c r="D194" s="151"/>
      <c r="E194" s="151"/>
      <c r="F194" s="151"/>
      <c r="G194" s="151"/>
    </row>
    <row r="195" spans="1:7" hidden="1" x14ac:dyDescent="0.15">
      <c r="A195" s="145">
        <v>93</v>
      </c>
      <c r="B195" s="151" t="str">
        <f>IF(技術者一覧表!D98="","",技術者一覧表!D98)</f>
        <v/>
      </c>
      <c r="C195" s="151"/>
      <c r="D195" s="151"/>
      <c r="E195" s="151"/>
      <c r="F195" s="151"/>
      <c r="G195" s="151"/>
    </row>
    <row r="196" spans="1:7" hidden="1" x14ac:dyDescent="0.15">
      <c r="A196" s="145">
        <v>94</v>
      </c>
      <c r="B196" s="151" t="str">
        <f>IF(技術者一覧表!D99="","",技術者一覧表!D99)</f>
        <v/>
      </c>
      <c r="C196" s="151"/>
      <c r="D196" s="151"/>
      <c r="E196" s="151"/>
      <c r="F196" s="151"/>
      <c r="G196" s="151"/>
    </row>
    <row r="197" spans="1:7" hidden="1" x14ac:dyDescent="0.15">
      <c r="A197" s="145">
        <v>95</v>
      </c>
      <c r="B197" s="151" t="str">
        <f>IF(技術者一覧表!D100="","",技術者一覧表!D100)</f>
        <v/>
      </c>
      <c r="C197" s="151"/>
      <c r="D197" s="151"/>
      <c r="E197" s="151"/>
      <c r="F197" s="151"/>
      <c r="G197" s="151"/>
    </row>
    <row r="198" spans="1:7" hidden="1" x14ac:dyDescent="0.15">
      <c r="A198" s="145">
        <v>96</v>
      </c>
      <c r="B198" s="151" t="str">
        <f>IF(技術者一覧表!D101="","",技術者一覧表!D101)</f>
        <v/>
      </c>
      <c r="C198" s="151"/>
      <c r="D198" s="151"/>
      <c r="E198" s="151"/>
      <c r="F198" s="151"/>
      <c r="G198" s="151"/>
    </row>
    <row r="199" spans="1:7" hidden="1" x14ac:dyDescent="0.15">
      <c r="A199" s="145">
        <v>97</v>
      </c>
      <c r="B199" s="151" t="str">
        <f>IF(技術者一覧表!D102="","",技術者一覧表!D102)</f>
        <v/>
      </c>
      <c r="C199" s="151"/>
      <c r="D199" s="151"/>
      <c r="E199" s="151"/>
      <c r="F199" s="151"/>
      <c r="G199" s="151"/>
    </row>
    <row r="200" spans="1:7" hidden="1" x14ac:dyDescent="0.15">
      <c r="A200" s="145">
        <v>98</v>
      </c>
      <c r="B200" s="151" t="str">
        <f>IF(技術者一覧表!D103="","",技術者一覧表!D103)</f>
        <v/>
      </c>
      <c r="C200" s="151"/>
      <c r="D200" s="151"/>
      <c r="E200" s="151"/>
      <c r="F200" s="151"/>
      <c r="G200" s="151"/>
    </row>
    <row r="201" spans="1:7" hidden="1" x14ac:dyDescent="0.15">
      <c r="A201" s="145">
        <v>99</v>
      </c>
      <c r="B201" s="151" t="str">
        <f>IF(技術者一覧表!D104="","",技術者一覧表!D104)</f>
        <v/>
      </c>
      <c r="C201" s="151"/>
      <c r="D201" s="151"/>
      <c r="E201" s="151"/>
      <c r="F201" s="151"/>
      <c r="G201" s="151"/>
    </row>
    <row r="202" spans="1:7" hidden="1" x14ac:dyDescent="0.15">
      <c r="A202" s="145">
        <v>100</v>
      </c>
      <c r="B202" s="151"/>
      <c r="C202" s="151"/>
      <c r="D202" s="151"/>
      <c r="E202" s="151"/>
      <c r="F202" s="151"/>
      <c r="G202" s="151"/>
    </row>
  </sheetData>
  <mergeCells count="6">
    <mergeCell ref="F8:G8"/>
    <mergeCell ref="F2:G2"/>
    <mergeCell ref="A3:G3"/>
    <mergeCell ref="A5:B5"/>
    <mergeCell ref="F6:G6"/>
    <mergeCell ref="F7:G7"/>
  </mergeCells>
  <phoneticPr fontId="3"/>
  <dataValidations count="6">
    <dataValidation type="list" allowBlank="1" showInputMessage="1" showErrorMessage="1" sqref="B11:B70" xr:uid="{00000000-0002-0000-0800-000000000000}">
      <formula1>$B$103:$B$201</formula1>
    </dataValidation>
    <dataValidation type="list" allowBlank="1" showInputMessage="1" showErrorMessage="1" sqref="G11:G70" xr:uid="{00000000-0002-0000-0800-000001000000}">
      <formula1>$G$103:$G$107</formula1>
    </dataValidation>
    <dataValidation type="list" allowBlank="1" showInputMessage="1" showErrorMessage="1" sqref="F11:F70" xr:uid="{00000000-0002-0000-0800-000002000000}">
      <formula1>$F$103:$F$109</formula1>
    </dataValidation>
    <dataValidation type="list" allowBlank="1" showInputMessage="1" showErrorMessage="1" sqref="E11:E70" xr:uid="{00000000-0002-0000-0800-000003000000}">
      <formula1>$E$103:$E$106</formula1>
    </dataValidation>
    <dataValidation type="list" allowBlank="1" showInputMessage="1" showErrorMessage="1" sqref="D11:D70" xr:uid="{00000000-0002-0000-0800-000004000000}">
      <formula1>$D$103:$D$104</formula1>
    </dataValidation>
    <dataValidation type="list" allowBlank="1" showInputMessage="1" showErrorMessage="1" sqref="C11:C70" xr:uid="{00000000-0002-0000-0800-000005000000}">
      <formula1>$C$103:$C$107</formula1>
    </dataValidation>
  </dataValidations>
  <printOptions horizontalCentered="1" verticalCentered="1"/>
  <pageMargins left="0.59055118110236227" right="0.19685039370078741" top="0.39370078740157483" bottom="0.39370078740157483" header="0.51181102362204722" footer="0.19685039370078741"/>
  <pageSetup paperSize="9" scale="95" orientation="portrait" r:id="rId1"/>
  <headerFooter alignWithMargins="0">
    <oddFooter>&amp;P ページ</oddFooter>
  </headerFooter>
  <rowBreaks count="1" manualBreakCount="1">
    <brk id="4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28</vt:i4>
      </vt:variant>
    </vt:vector>
  </HeadingPairs>
  <TitlesOfParts>
    <vt:vector size="43" baseType="lpstr">
      <vt:lpstr>■入力シート</vt:lpstr>
      <vt:lpstr>参照用シート</vt:lpstr>
      <vt:lpstr>リスト</vt:lpstr>
      <vt:lpstr>工事様式①申請書（印刷用）</vt:lpstr>
      <vt:lpstr>技術者一覧表</vt:lpstr>
      <vt:lpstr>使用人一覧表</vt:lpstr>
      <vt:lpstr>工事様式④-1主観点算定確認届</vt:lpstr>
      <vt:lpstr>工事様式④-2清掃美化活動への参加状況報告書</vt:lpstr>
      <vt:lpstr>工事様式④-3一級相当技術者一覧表（主観点算定用）</vt:lpstr>
      <vt:lpstr>様式①八代市電子入札システム利用届</vt:lpstr>
      <vt:lpstr>共通様式①委任状</vt:lpstr>
      <vt:lpstr>共通様式②使用印鑑届</vt:lpstr>
      <vt:lpstr>共通様式③市町村税等滞納有無調査承諾書</vt:lpstr>
      <vt:lpstr>共通様式④資本関係・人的関係に関する調書</vt:lpstr>
      <vt:lpstr>共通様式⑤誓約書</vt:lpstr>
      <vt:lpstr>■入力シート!Print_Area</vt:lpstr>
      <vt:lpstr>技術者一覧表!Print_Area</vt:lpstr>
      <vt:lpstr>共通様式①委任状!Print_Area</vt:lpstr>
      <vt:lpstr>共通様式②使用印鑑届!Print_Area</vt:lpstr>
      <vt:lpstr>共通様式③市町村税等滞納有無調査承諾書!Print_Area</vt:lpstr>
      <vt:lpstr>共通様式④資本関係・人的関係に関する調書!Print_Area</vt:lpstr>
      <vt:lpstr>共通様式⑤誓約書!Print_Area</vt:lpstr>
      <vt:lpstr>'工事様式①申請書（印刷用）'!Print_Area</vt:lpstr>
      <vt:lpstr>'工事様式④-1主観点算定確認届'!Print_Area</vt:lpstr>
      <vt:lpstr>'工事様式④-2清掃美化活動への参加状況報告書'!Print_Area</vt:lpstr>
      <vt:lpstr>'工事様式④-3一級相当技術者一覧表（主観点算定用）'!Print_Area</vt:lpstr>
      <vt:lpstr>参照用シート!Print_Area</vt:lpstr>
      <vt:lpstr>使用人一覧表!Print_Area</vt:lpstr>
      <vt:lpstr>技術者一覧表!Print_Titles</vt:lpstr>
      <vt:lpstr>'工事様式④-3一級相当技術者一覧表（主観点算定用）'!Print_Titles</vt:lpstr>
      <vt:lpstr>使用人一覧表!Print_Titles</vt:lpstr>
      <vt:lpstr>とび内訳</vt:lpstr>
      <vt:lpstr>許可区分</vt:lpstr>
      <vt:lpstr>業種</vt:lpstr>
      <vt:lpstr>月</vt:lpstr>
      <vt:lpstr>元号</vt:lpstr>
      <vt:lpstr>校区</vt:lpstr>
      <vt:lpstr>市内市外</vt:lpstr>
      <vt:lpstr>申請年</vt:lpstr>
      <vt:lpstr>都道府県</vt:lpstr>
      <vt:lpstr>日</vt:lpstr>
      <vt:lpstr>年</vt:lpstr>
      <vt:lpstr>本社支店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岩崎　和平</dc:creator>
  <cp:lastModifiedBy>総務 14</cp:lastModifiedBy>
  <cp:lastPrinted>2018-12-21T04:44:22Z</cp:lastPrinted>
  <dcterms:created xsi:type="dcterms:W3CDTF">2002-10-30T07:26:18Z</dcterms:created>
  <dcterms:modified xsi:type="dcterms:W3CDTF">2024-11-15T05:03:05Z</dcterms:modified>
</cp:coreProperties>
</file>